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H:\Desktop\"/>
    </mc:Choice>
  </mc:AlternateContent>
  <workbookProtection lockStructure="1"/>
  <bookViews>
    <workbookView xWindow="0" yWindow="0" windowWidth="24000" windowHeight="9600" tabRatio="500"/>
  </bookViews>
  <sheets>
    <sheet name="12345" sheetId="1" r:id="rId1"/>
  </sheets>
  <definedNames>
    <definedName name="_xlnm.Print_Area" localSheetId="0">'12345'!$B$2:$T$62</definedName>
    <definedName name="_xlnm.Print_Titles" localSheetId="0">'12345'!$2:$3</definedName>
  </definedNames>
  <calcPr calcId="162913"/>
</workbook>
</file>

<file path=xl/calcChain.xml><?xml version="1.0" encoding="utf-8"?>
<calcChain xmlns="http://schemas.openxmlformats.org/spreadsheetml/2006/main">
  <c r="E145" i="1" l="1"/>
  <c r="G94" i="1" l="1"/>
  <c r="H94" i="1" s="1"/>
  <c r="I94" i="1" s="1"/>
  <c r="G111" i="1"/>
  <c r="H111" i="1" s="1"/>
  <c r="I111" i="1" s="1"/>
  <c r="G110" i="1"/>
  <c r="H110" i="1" s="1"/>
  <c r="I110" i="1" s="1"/>
  <c r="I151" i="1"/>
  <c r="I182" i="1"/>
  <c r="I181" i="1"/>
  <c r="I180" i="1"/>
  <c r="M44" i="1"/>
  <c r="O38" i="1"/>
  <c r="H296" i="1"/>
  <c r="H297" i="1"/>
  <c r="H298" i="1"/>
  <c r="H299" i="1"/>
  <c r="H300" i="1"/>
  <c r="H301" i="1"/>
  <c r="H302" i="1"/>
  <c r="H303" i="1"/>
  <c r="H304" i="1"/>
  <c r="H305" i="1"/>
  <c r="H306" i="1"/>
  <c r="G134" i="1"/>
  <c r="H134" i="1" s="1"/>
  <c r="I134" i="1" s="1"/>
  <c r="G133" i="1"/>
  <c r="H133" i="1" s="1"/>
  <c r="I133" i="1" s="1"/>
  <c r="H195" i="1"/>
  <c r="H196" i="1"/>
  <c r="H197" i="1"/>
  <c r="H198" i="1"/>
  <c r="H199" i="1"/>
  <c r="H200" i="1"/>
  <c r="S198" i="1"/>
  <c r="I40" i="1"/>
  <c r="G125" i="1"/>
  <c r="H125" i="1" s="1"/>
  <c r="I125" i="1" s="1"/>
  <c r="G126" i="1"/>
  <c r="H126" i="1" s="1"/>
  <c r="I126" i="1" s="1"/>
  <c r="G127" i="1"/>
  <c r="H127" i="1" s="1"/>
  <c r="I127" i="1" s="1"/>
  <c r="G128" i="1"/>
  <c r="H128" i="1" s="1"/>
  <c r="I128" i="1" s="1"/>
  <c r="H264" i="1"/>
  <c r="H204" i="1"/>
  <c r="H209" i="1"/>
  <c r="I167" i="1"/>
  <c r="I169" i="1"/>
  <c r="I168" i="1"/>
  <c r="I166" i="1"/>
  <c r="G101" i="1"/>
  <c r="H101" i="1" s="1"/>
  <c r="I101" i="1" s="1"/>
  <c r="H307" i="1"/>
  <c r="H308" i="1"/>
  <c r="H309" i="1"/>
  <c r="H310" i="1"/>
  <c r="H311" i="1"/>
  <c r="H312" i="1"/>
  <c r="H313" i="1"/>
  <c r="H314" i="1"/>
  <c r="H315" i="1"/>
  <c r="H316" i="1"/>
  <c r="H317" i="1"/>
  <c r="H318" i="1"/>
  <c r="H253" i="1"/>
  <c r="I253" i="1" s="1"/>
  <c r="H254" i="1"/>
  <c r="H255" i="1"/>
  <c r="H256" i="1"/>
  <c r="H257" i="1"/>
  <c r="H258" i="1"/>
  <c r="H259" i="1"/>
  <c r="H260" i="1"/>
  <c r="H261" i="1"/>
  <c r="H262" i="1"/>
  <c r="H263"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194" i="1"/>
  <c r="H201" i="1"/>
  <c r="H202" i="1"/>
  <c r="H203" i="1"/>
  <c r="H205" i="1"/>
  <c r="H206" i="1"/>
  <c r="H207" i="1"/>
  <c r="H208" i="1"/>
  <c r="H210" i="1"/>
  <c r="H211" i="1"/>
  <c r="H212" i="1"/>
  <c r="H213" i="1"/>
  <c r="H214" i="1"/>
  <c r="H215" i="1"/>
  <c r="H216" i="1"/>
  <c r="H217" i="1"/>
  <c r="H218" i="1"/>
  <c r="H219" i="1"/>
  <c r="H220" i="1"/>
  <c r="H221" i="1"/>
  <c r="H222" i="1"/>
  <c r="I173" i="1"/>
  <c r="I174" i="1"/>
  <c r="I175" i="1"/>
  <c r="I176" i="1"/>
  <c r="I170" i="1"/>
  <c r="I187" i="1"/>
  <c r="I164" i="1"/>
  <c r="I172" i="1"/>
  <c r="I165" i="1"/>
  <c r="I184" i="1"/>
  <c r="I185" i="1"/>
  <c r="I186" i="1"/>
  <c r="I150" i="1"/>
  <c r="I152" i="1"/>
  <c r="I153" i="1"/>
  <c r="I154" i="1"/>
  <c r="I155" i="1"/>
  <c r="I156" i="1"/>
  <c r="I157" i="1"/>
  <c r="I158" i="1"/>
  <c r="I149" i="1"/>
  <c r="G121" i="1"/>
  <c r="H121" i="1" s="1"/>
  <c r="I121" i="1" s="1"/>
  <c r="G122" i="1"/>
  <c r="H122" i="1" s="1"/>
  <c r="I122" i="1" s="1"/>
  <c r="G123" i="1"/>
  <c r="H123" i="1" s="1"/>
  <c r="I123" i="1" s="1"/>
  <c r="G124" i="1"/>
  <c r="H124" i="1" s="1"/>
  <c r="I124" i="1" s="1"/>
  <c r="G129" i="1"/>
  <c r="H129" i="1" s="1"/>
  <c r="I129" i="1" s="1"/>
  <c r="G109" i="1"/>
  <c r="H109" i="1" s="1"/>
  <c r="I109" i="1" s="1"/>
  <c r="G93" i="1"/>
  <c r="H93" i="1" s="1"/>
  <c r="I93" i="1" s="1"/>
  <c r="G95" i="1"/>
  <c r="H95" i="1" s="1"/>
  <c r="I95" i="1" s="1"/>
  <c r="G97" i="1"/>
  <c r="H97" i="1" s="1"/>
  <c r="I97" i="1" s="1"/>
  <c r="G98" i="1"/>
  <c r="H98" i="1" s="1"/>
  <c r="I98" i="1" s="1"/>
  <c r="G100" i="1"/>
  <c r="H100" i="1" s="1"/>
  <c r="I100" i="1" s="1"/>
  <c r="G99" i="1"/>
  <c r="H99" i="1" s="1"/>
  <c r="I99" i="1" s="1"/>
  <c r="G80" i="1"/>
  <c r="H80" i="1" s="1"/>
  <c r="I80" i="1" s="1"/>
  <c r="G84" i="1"/>
  <c r="H84" i="1" s="1"/>
  <c r="I84" i="1" s="1"/>
  <c r="G85" i="1"/>
  <c r="H85" i="1" s="1"/>
  <c r="I85" i="1" s="1"/>
  <c r="G86" i="1"/>
  <c r="H86" i="1" s="1"/>
  <c r="I86" i="1" s="1"/>
  <c r="G67" i="1"/>
  <c r="H67" i="1" s="1"/>
  <c r="I67" i="1" s="1"/>
  <c r="G66" i="1"/>
  <c r="H66" i="1" s="1"/>
  <c r="I66" i="1" s="1"/>
  <c r="G68" i="1"/>
  <c r="H68" i="1" s="1"/>
  <c r="I68" i="1" s="1"/>
  <c r="G69" i="1"/>
  <c r="H69" i="1" s="1"/>
  <c r="I69" i="1" s="1"/>
  <c r="G70" i="1"/>
  <c r="H70" i="1" s="1"/>
  <c r="I70" i="1" s="1"/>
  <c r="G71" i="1"/>
  <c r="H71" i="1" s="1"/>
  <c r="I71" i="1" s="1"/>
  <c r="G72" i="1"/>
  <c r="H72" i="1" s="1"/>
  <c r="I72" i="1" s="1"/>
  <c r="G73" i="1"/>
  <c r="H73" i="1" s="1"/>
  <c r="I73" i="1" s="1"/>
  <c r="Q38" i="1"/>
  <c r="Q33" i="1" s="1"/>
  <c r="Q14" i="1"/>
  <c r="Q15" i="1"/>
  <c r="Q16" i="1"/>
  <c r="Q17" i="1"/>
  <c r="Q18" i="1"/>
  <c r="Q22" i="1"/>
  <c r="Q24" i="1"/>
  <c r="Q23" i="1"/>
  <c r="I33" i="1"/>
  <c r="J33" i="1" s="1"/>
  <c r="G74" i="1"/>
  <c r="H74" i="1" s="1"/>
  <c r="I74" i="1" s="1"/>
  <c r="G81" i="1"/>
  <c r="H81" i="1" s="1"/>
  <c r="I81" i="1" s="1"/>
  <c r="G82" i="1"/>
  <c r="H82" i="1" s="1"/>
  <c r="I82" i="1" s="1"/>
  <c r="G83" i="1"/>
  <c r="H83" i="1" s="1"/>
  <c r="I83" i="1" s="1"/>
  <c r="G119" i="1"/>
  <c r="H119" i="1" s="1"/>
  <c r="I119" i="1" s="1"/>
  <c r="H223" i="1"/>
  <c r="H224" i="1"/>
  <c r="H225" i="1"/>
  <c r="H226" i="1"/>
  <c r="H293" i="1"/>
  <c r="H294" i="1"/>
  <c r="H295" i="1"/>
  <c r="H319" i="1"/>
  <c r="G60" i="1"/>
  <c r="G55" i="1"/>
  <c r="E55" i="1"/>
  <c r="O33" i="1" l="1"/>
  <c r="S33" i="1" s="1"/>
  <c r="G76" i="1"/>
  <c r="G14" i="1" s="1"/>
  <c r="I50" i="1" s="1"/>
  <c r="I319" i="1"/>
  <c r="I252" i="1"/>
  <c r="G114" i="1"/>
  <c r="G17" i="1" s="1"/>
  <c r="H17" i="1" s="1"/>
  <c r="Q25" i="1"/>
  <c r="Q19" i="1"/>
  <c r="I189" i="1"/>
  <c r="I23" i="1" s="1"/>
  <c r="H58" i="1" s="1"/>
  <c r="G61" i="1"/>
  <c r="S38" i="1"/>
  <c r="G88" i="1"/>
  <c r="G15" i="1" s="1"/>
  <c r="I51" i="1" s="1"/>
  <c r="I307" i="1"/>
  <c r="G137" i="1"/>
  <c r="E147" i="1" s="1"/>
  <c r="I147" i="1" s="1"/>
  <c r="I228" i="1"/>
  <c r="I76" i="1"/>
  <c r="I14" i="1" s="1"/>
  <c r="H50" i="1" s="1"/>
  <c r="I137" i="1"/>
  <c r="I18" i="1" s="1"/>
  <c r="H54" i="1" s="1"/>
  <c r="I114" i="1"/>
  <c r="I17" i="1" s="1"/>
  <c r="O17" i="1" s="1"/>
  <c r="S17" i="1" s="1"/>
  <c r="G104" i="1"/>
  <c r="G16" i="1" s="1"/>
  <c r="I52" i="1" s="1"/>
  <c r="I104" i="1"/>
  <c r="I16" i="1" s="1"/>
  <c r="O16" i="1" s="1"/>
  <c r="S16" i="1" s="1"/>
  <c r="I88" i="1"/>
  <c r="I15" i="1" s="1"/>
  <c r="I53" i="1" l="1"/>
  <c r="H53" i="1"/>
  <c r="H14" i="1"/>
  <c r="J17" i="1"/>
  <c r="F50" i="1"/>
  <c r="F51" i="1"/>
  <c r="H15" i="1"/>
  <c r="O23" i="1"/>
  <c r="S23" i="1" s="1"/>
  <c r="I322" i="1"/>
  <c r="I24" i="1" s="1"/>
  <c r="Q27" i="1"/>
  <c r="F53" i="1"/>
  <c r="O14" i="1"/>
  <c r="S14" i="1" s="1"/>
  <c r="J58" i="1"/>
  <c r="Q35" i="1"/>
  <c r="Q42" i="1" s="1"/>
  <c r="Q44" i="1" s="1"/>
  <c r="Q31" i="1"/>
  <c r="G18" i="1"/>
  <c r="H18" i="1" s="1"/>
  <c r="J23" i="1"/>
  <c r="J18" i="1"/>
  <c r="O18" i="1"/>
  <c r="S18" i="1" s="1"/>
  <c r="J53" i="1"/>
  <c r="I145" i="1"/>
  <c r="I160" i="1" s="1"/>
  <c r="I22" i="1" s="1"/>
  <c r="H57" i="1" s="1"/>
  <c r="J14" i="1"/>
  <c r="H16" i="1"/>
  <c r="G140" i="1"/>
  <c r="F52" i="1"/>
  <c r="J16" i="1"/>
  <c r="H52" i="1"/>
  <c r="I140" i="1"/>
  <c r="J52" i="1"/>
  <c r="J51" i="1"/>
  <c r="O15" i="1"/>
  <c r="S15" i="1" s="1"/>
  <c r="J50" i="1"/>
  <c r="H51" i="1"/>
  <c r="J15" i="1"/>
  <c r="I19" i="1"/>
  <c r="I54" i="1" l="1"/>
  <c r="I25" i="1"/>
  <c r="J60" i="1" s="1"/>
  <c r="J22" i="1"/>
  <c r="H59" i="1"/>
  <c r="H60" i="1" s="1"/>
  <c r="O24" i="1"/>
  <c r="S24" i="1" s="1"/>
  <c r="J59" i="1"/>
  <c r="J24" i="1"/>
  <c r="F54" i="1"/>
  <c r="F55" i="1" s="1"/>
  <c r="G19" i="1"/>
  <c r="H19" i="1" s="1"/>
  <c r="J57" i="1"/>
  <c r="O22" i="1"/>
  <c r="S22" i="1" s="1"/>
  <c r="S19" i="1"/>
  <c r="H55" i="1"/>
  <c r="J54" i="1"/>
  <c r="I27" i="1"/>
  <c r="O19" i="1"/>
  <c r="J55" i="1"/>
  <c r="J19" i="1"/>
  <c r="S25" i="1" l="1"/>
  <c r="J25" i="1"/>
  <c r="O25" i="1"/>
  <c r="I55" i="1"/>
  <c r="O27" i="1"/>
  <c r="S27" i="1" s="1"/>
  <c r="J27" i="1"/>
  <c r="I29" i="1"/>
  <c r="I31" i="1" s="1"/>
  <c r="G38" i="1" s="1"/>
  <c r="O29" i="1" l="1"/>
  <c r="S29" i="1" s="1"/>
  <c r="J29" i="1"/>
  <c r="I35" i="1"/>
  <c r="O31" i="1"/>
  <c r="S31" i="1" s="1"/>
  <c r="J31" i="1"/>
  <c r="O35" i="1" l="1"/>
  <c r="S35" i="1" s="1"/>
  <c r="J35" i="1"/>
  <c r="I42" i="1"/>
  <c r="O42" i="1" l="1"/>
  <c r="J42" i="1"/>
  <c r="I44" i="1"/>
  <c r="J44" i="1" s="1"/>
  <c r="O44" i="1" l="1"/>
  <c r="S42" i="1"/>
</calcChain>
</file>

<file path=xl/sharedStrings.xml><?xml version="1.0" encoding="utf-8"?>
<sst xmlns="http://schemas.openxmlformats.org/spreadsheetml/2006/main" count="435" uniqueCount="331">
  <si>
    <t>check total</t>
    <phoneticPr fontId="4" type="noConversion"/>
  </si>
  <si>
    <t>Labour Total</t>
    <phoneticPr fontId="4" type="noConversion"/>
  </si>
  <si>
    <t>Finishing</t>
    <phoneticPr fontId="2" type="noConversion"/>
  </si>
  <si>
    <t>FIN</t>
    <phoneticPr fontId="2" type="noConversion"/>
  </si>
  <si>
    <t>Pack Delivery Fit</t>
    <phoneticPr fontId="2" type="noConversion"/>
  </si>
  <si>
    <t>PDF</t>
    <phoneticPr fontId="2" type="noConversion"/>
  </si>
  <si>
    <t>Other</t>
    <phoneticPr fontId="2" type="noConversion"/>
  </si>
  <si>
    <t>TTS (was OHD)</t>
    <phoneticPr fontId="2" type="noConversion"/>
  </si>
  <si>
    <t>External Costs/Subcontractors</t>
    <phoneticPr fontId="2" type="noConversion"/>
  </si>
  <si>
    <t>EXT</t>
    <phoneticPr fontId="2" type="noConversion"/>
  </si>
  <si>
    <t>MAT</t>
    <phoneticPr fontId="2" type="noConversion"/>
  </si>
  <si>
    <t>Actual to Date</t>
    <phoneticPr fontId="2" type="noConversion"/>
  </si>
  <si>
    <t>treads</t>
  </si>
  <si>
    <t>pack and load</t>
  </si>
  <si>
    <t>handrail</t>
  </si>
  <si>
    <t>Mileage</t>
  </si>
  <si>
    <t>Stringer Cladding</t>
  </si>
  <si>
    <t>12mm</t>
  </si>
  <si>
    <t>Laser cutting</t>
  </si>
  <si>
    <t>stringers 8mm</t>
  </si>
  <si>
    <t>Fascias 8mm</t>
  </si>
  <si>
    <t>CNC Pole</t>
  </si>
  <si>
    <t>Washers</t>
  </si>
  <si>
    <t>Spacers</t>
  </si>
  <si>
    <t>Sundries</t>
  </si>
  <si>
    <t>mile rate</t>
  </si>
  <si>
    <t>JOB COSTS</t>
  </si>
  <si>
    <t>Value</t>
  </si>
  <si>
    <t>Hours</t>
  </si>
  <si>
    <t>Qty</t>
  </si>
  <si>
    <t>Tot Hrs</t>
  </si>
  <si>
    <t>Hours</t>
  </si>
  <si>
    <t>Value</t>
  </si>
  <si>
    <t>% Sale</t>
  </si>
  <si>
    <t>Rate</t>
  </si>
  <si>
    <t>Days</t>
  </si>
  <si>
    <t xml:space="preserve">Rate </t>
  </si>
  <si>
    <t>Unit</t>
  </si>
  <si>
    <t>Quote Price</t>
  </si>
  <si>
    <t>MARGIN</t>
  </si>
  <si>
    <t>Total Manufacturing Costs</t>
  </si>
  <si>
    <t>Total Drawing Costs</t>
  </si>
  <si>
    <t>Total Transport Costs</t>
  </si>
  <si>
    <t>Total Miscellaneous Costs</t>
  </si>
  <si>
    <t>Manufacturing</t>
  </si>
  <si>
    <t>MANAGEMENT LABOUR</t>
  </si>
  <si>
    <t>Management</t>
  </si>
  <si>
    <t>Finishing</t>
  </si>
  <si>
    <t>Pack, Delivery &amp; Fiitting</t>
  </si>
  <si>
    <t>Rate</t>
  </si>
  <si>
    <t>Transport &amp; Storage</t>
  </si>
  <si>
    <t>TRANSPORT &amp; STORAGE</t>
  </si>
  <si>
    <t>Ref</t>
  </si>
  <si>
    <t>Ref</t>
  </si>
  <si>
    <t>Drawing Time</t>
  </si>
  <si>
    <t>DRAWING LABOUR</t>
  </si>
  <si>
    <t>MANUFACTURING LABOUR</t>
  </si>
  <si>
    <t>FINISHING LABOUR</t>
  </si>
  <si>
    <t>PACK, DELIVERY &amp; FITTING LABOUR</t>
  </si>
  <si>
    <t>Total Finishing Labour Costs</t>
  </si>
  <si>
    <t>Total Pack, Delivery and Fitting Costs</t>
  </si>
  <si>
    <t>Drawing</t>
  </si>
  <si>
    <t>Rate</t>
  </si>
  <si>
    <t>Cost</t>
  </si>
  <si>
    <t xml:space="preserve">Materials </t>
  </si>
  <si>
    <t>Labour</t>
  </si>
  <si>
    <t>labour Total</t>
  </si>
  <si>
    <t>Materials</t>
  </si>
  <si>
    <t>Labour + Materials + contingency total</t>
  </si>
  <si>
    <t>labour + Materials total</t>
  </si>
  <si>
    <t>margin test example</t>
  </si>
  <si>
    <t>Overheads</t>
  </si>
  <si>
    <t>Margin and contingency</t>
  </si>
  <si>
    <t>Materials Total</t>
  </si>
  <si>
    <r>
      <t xml:space="preserve">Contingency </t>
    </r>
    <r>
      <rPr>
        <b/>
        <sz val="8"/>
        <rFont val="Arial"/>
        <family val="2"/>
      </rPr>
      <t>(percentage of labour +materials)</t>
    </r>
  </si>
  <si>
    <t>Description</t>
  </si>
  <si>
    <t>Soffit</t>
  </si>
  <si>
    <t>Total Management Costs</t>
  </si>
  <si>
    <t>TOTAL LABOUR TIME AND COSTS</t>
  </si>
  <si>
    <t>W</t>
  </si>
  <si>
    <t>O</t>
  </si>
  <si>
    <t>D</t>
  </si>
  <si>
    <t>M</t>
  </si>
  <si>
    <t>E</t>
  </si>
  <si>
    <t>T</t>
  </si>
  <si>
    <t>A</t>
  </si>
  <si>
    <t>L</t>
  </si>
  <si>
    <t>R</t>
  </si>
  <si>
    <t>Total Materials Costs</t>
  </si>
  <si>
    <r>
      <t xml:space="preserve">Actual cost </t>
    </r>
    <r>
      <rPr>
        <b/>
        <sz val="8"/>
        <rFont val="Arial"/>
        <family val="2"/>
      </rPr>
      <t>( Labour + materials +contingency + overheads )</t>
    </r>
  </si>
  <si>
    <t>man</t>
  </si>
  <si>
    <t>dwg</t>
  </si>
  <si>
    <t>mfg</t>
  </si>
  <si>
    <t>fin</t>
  </si>
  <si>
    <t>pdf</t>
  </si>
  <si>
    <t>HOURS/ COSTS TO DATE</t>
    <phoneticPr fontId="2" type="noConversion"/>
  </si>
  <si>
    <t>Hours</t>
    <phoneticPr fontId="2" type="noConversion"/>
  </si>
  <si>
    <t>Value</t>
    <phoneticPr fontId="2" type="noConversion"/>
  </si>
  <si>
    <t>% hours</t>
    <phoneticPr fontId="2" type="noConversion"/>
  </si>
  <si>
    <t>% value</t>
    <phoneticPr fontId="2" type="noConversion"/>
  </si>
  <si>
    <t>Labour</t>
    <phoneticPr fontId="2" type="noConversion"/>
  </si>
  <si>
    <t>(was LAB to split up)</t>
    <phoneticPr fontId="2" type="noConversion"/>
  </si>
  <si>
    <t>Remain</t>
    <phoneticPr fontId="2" type="noConversion"/>
  </si>
  <si>
    <t>used</t>
    <phoneticPr fontId="2" type="noConversion"/>
  </si>
  <si>
    <t>MAN</t>
    <phoneticPr fontId="2" type="noConversion"/>
  </si>
  <si>
    <t>DWG</t>
    <phoneticPr fontId="2" type="noConversion"/>
  </si>
  <si>
    <t>MFG</t>
    <phoneticPr fontId="2" type="noConversion"/>
  </si>
  <si>
    <t>Management Time</t>
  </si>
  <si>
    <t>Method statement</t>
  </si>
  <si>
    <t>hazardous chemicals</t>
  </si>
  <si>
    <t>Health and Safety Doc's</t>
  </si>
  <si>
    <t>misc red tape</t>
  </si>
  <si>
    <t>Site Survey</t>
  </si>
  <si>
    <t>Preliminary</t>
  </si>
  <si>
    <t>Ammendments</t>
  </si>
  <si>
    <t>Construction</t>
  </si>
  <si>
    <t>Draw CNC bits</t>
  </si>
  <si>
    <t>Messing with Engineer</t>
  </si>
  <si>
    <t>Shaped Landing top</t>
  </si>
  <si>
    <t>top nosing tread</t>
  </si>
  <si>
    <t>pre-veneered</t>
  </si>
  <si>
    <t>Fascia</t>
  </si>
  <si>
    <t>Cutting studs</t>
  </si>
  <si>
    <t>Treads/Riser</t>
  </si>
  <si>
    <t>Soffits</t>
  </si>
  <si>
    <t>General sanding cleaning</t>
  </si>
  <si>
    <t>Handrail</t>
  </si>
  <si>
    <t>measure up/handover</t>
  </si>
  <si>
    <t>2 men 1 day</t>
  </si>
  <si>
    <t>hours</t>
  </si>
  <si>
    <t>Vehicle Hire</t>
  </si>
  <si>
    <t xml:space="preserve">Days </t>
  </si>
  <si>
    <t>Haulage</t>
  </si>
  <si>
    <t>External Storage</t>
  </si>
  <si>
    <t>ferry</t>
  </si>
  <si>
    <t>train tickets</t>
  </si>
  <si>
    <t>surveys</t>
  </si>
  <si>
    <t>Congestion Charge</t>
  </si>
  <si>
    <t>£10 per day</t>
  </si>
  <si>
    <t>(G213/8X5)x15</t>
  </si>
  <si>
    <t>Travel (5hrs/man/day)</t>
  </si>
  <si>
    <t>£100/week/man</t>
  </si>
  <si>
    <t>Powder Coating</t>
  </si>
  <si>
    <t>JP Fabrication</t>
  </si>
  <si>
    <t>Polishing</t>
  </si>
  <si>
    <t>balusters</t>
  </si>
  <si>
    <t>Timber</t>
  </si>
  <si>
    <t>Tread tops</t>
  </si>
  <si>
    <t>triply</t>
  </si>
  <si>
    <t>Cork</t>
  </si>
  <si>
    <t>ply</t>
  </si>
  <si>
    <t>all</t>
  </si>
  <si>
    <t>corian glue</t>
  </si>
  <si>
    <t>soffit substrate</t>
  </si>
  <si>
    <t>Capping</t>
  </si>
  <si>
    <t>Larch 2030x4000</t>
  </si>
  <si>
    <t>19 Oak Triply 2030x2100</t>
  </si>
  <si>
    <t>Composite Tread Core</t>
  </si>
  <si>
    <t>Kerto</t>
  </si>
  <si>
    <t>Landing Soffit</t>
  </si>
  <si>
    <t>pre veneered</t>
  </si>
  <si>
    <t>Balustrade</t>
  </si>
  <si>
    <t>MDF 2440x1220</t>
  </si>
  <si>
    <t>Softwood</t>
  </si>
  <si>
    <t>Treads</t>
  </si>
  <si>
    <t>substrate</t>
  </si>
  <si>
    <t>Landing</t>
  </si>
  <si>
    <t>Capping top/btm balustrade</t>
  </si>
  <si>
    <t>Stringer</t>
  </si>
  <si>
    <t xml:space="preserve">veneer </t>
  </si>
  <si>
    <t>Stringer Cladding MDF</t>
  </si>
  <si>
    <t>softwood core</t>
  </si>
  <si>
    <t>cork</t>
  </si>
  <si>
    <t>2m req @ £50/m</t>
  </si>
  <si>
    <t>Veneer</t>
  </si>
  <si>
    <t>G</t>
  </si>
  <si>
    <t>S</t>
  </si>
  <si>
    <t>tread inner ends</t>
  </si>
  <si>
    <t>laser cutting</t>
  </si>
  <si>
    <t>top cap</t>
  </si>
  <si>
    <t>landing tray</t>
  </si>
  <si>
    <t>tread ends</t>
  </si>
  <si>
    <t>base/top fixing</t>
  </si>
  <si>
    <t>glass clamps</t>
  </si>
  <si>
    <t>Centre Pole</t>
  </si>
  <si>
    <t>2 No. required</t>
  </si>
  <si>
    <t>hanging junction boxes</t>
  </si>
  <si>
    <t>cable</t>
  </si>
  <si>
    <t>lindapter things</t>
  </si>
  <si>
    <t>Girder clamps prices tbc</t>
  </si>
  <si>
    <t>tube £90/m</t>
  </si>
  <si>
    <t xml:space="preserve">handrail bracket  </t>
  </si>
  <si>
    <t>handrail substrate sections</t>
  </si>
  <si>
    <t>Glass clamp</t>
  </si>
  <si>
    <t>top landing closing rail</t>
  </si>
  <si>
    <t>Polishing Supports</t>
  </si>
  <si>
    <t>£40 per tread</t>
  </si>
  <si>
    <t>Final Polishing (After weld)</t>
  </si>
  <si>
    <t>All other angles by JP</t>
  </si>
  <si>
    <t>Capping infills</t>
  </si>
  <si>
    <t xml:space="preserve">Stainless Steel  </t>
  </si>
  <si>
    <t xml:space="preserve">Base Plate </t>
  </si>
  <si>
    <t>Mild Steel</t>
  </si>
  <si>
    <t>top fix Structure</t>
  </si>
  <si>
    <t>landing frame</t>
  </si>
  <si>
    <t xml:space="preserve">Tread Supports </t>
  </si>
  <si>
    <t xml:space="preserve">Design unknown </t>
  </si>
  <si>
    <t>Base Plate</t>
  </si>
  <si>
    <t>Sockets</t>
  </si>
  <si>
    <t>Handrail terminations</t>
  </si>
  <si>
    <t>Studs</t>
  </si>
  <si>
    <t>General fixings</t>
  </si>
  <si>
    <t>16mm</t>
  </si>
  <si>
    <t>curved aluminium track</t>
  </si>
  <si>
    <t>base of glass</t>
  </si>
  <si>
    <t>Handrail Brackets</t>
  </si>
  <si>
    <t>Complete item</t>
  </si>
  <si>
    <t>mastic</t>
  </si>
  <si>
    <t>Epoxy Grout Thixotropic</t>
  </si>
  <si>
    <t>Glass paint</t>
  </si>
  <si>
    <t>Train Ticket</t>
  </si>
  <si>
    <t>Silicon</t>
  </si>
  <si>
    <t>Primer</t>
  </si>
  <si>
    <t>Laquer</t>
  </si>
  <si>
    <t>H</t>
  </si>
  <si>
    <t>17.5mm Lam</t>
  </si>
  <si>
    <t>12mm toughen'd</t>
  </si>
  <si>
    <t>15mm Toughen'd</t>
  </si>
  <si>
    <t>29mm Oak</t>
  </si>
  <si>
    <t>40mm Oak</t>
  </si>
  <si>
    <t>2030x2100</t>
  </si>
  <si>
    <t>2030x2400</t>
  </si>
  <si>
    <t>nosing</t>
  </si>
  <si>
    <t>tread to wall fix</t>
  </si>
  <si>
    <t>outer stringers</t>
  </si>
  <si>
    <t>inner saw tooth</t>
  </si>
  <si>
    <t>links</t>
  </si>
  <si>
    <t>washers</t>
  </si>
  <si>
    <t>spiggots</t>
  </si>
  <si>
    <t>bushes</t>
  </si>
  <si>
    <t>tread plates</t>
  </si>
  <si>
    <t>£25/m2 (£25/tread)</t>
  </si>
  <si>
    <t>Straight £38/m</t>
  </si>
  <si>
    <t>Nosing support</t>
  </si>
  <si>
    <t>angle?</t>
  </si>
  <si>
    <t>19mm dia</t>
  </si>
  <si>
    <t>terminations</t>
  </si>
  <si>
    <t>No. of rises:</t>
  </si>
  <si>
    <t>Per Rise</t>
  </si>
  <si>
    <t>Calculated automatically</t>
  </si>
  <si>
    <t>£100/m</t>
  </si>
  <si>
    <t>Ply = £2.0391/mm</t>
  </si>
  <si>
    <t>Thickness mm</t>
  </si>
  <si>
    <t>EXTERNAL COSTS</t>
  </si>
  <si>
    <t>cnc</t>
  </si>
  <si>
    <t>Glass General</t>
  </si>
  <si>
    <t>days</t>
  </si>
  <si>
    <t>Subsidance</t>
  </si>
  <si>
    <t>SURVEY/MEETING</t>
  </si>
  <si>
    <t>Meetings</t>
  </si>
  <si>
    <t>Stainless Steel Handrail</t>
  </si>
  <si>
    <t>42mm dia 304 slotted</t>
  </si>
  <si>
    <t>2.5m length £75/m</t>
  </si>
  <si>
    <t>2.5m length £20/m</t>
  </si>
  <si>
    <t>Rubber gaskett</t>
  </si>
  <si>
    <t>inline connector</t>
  </si>
  <si>
    <t>Straight £11/e</t>
  </si>
  <si>
    <t>wall plate</t>
  </si>
  <si>
    <t>end cap</t>
  </si>
  <si>
    <t>90° mitre</t>
  </si>
  <si>
    <t>Contractor Disc</t>
  </si>
  <si>
    <t>Original Budget</t>
  </si>
  <si>
    <t>Ongoing Budget</t>
  </si>
  <si>
    <t>Margin</t>
  </si>
  <si>
    <t>Pack, Delivery &amp; Fitting</t>
  </si>
  <si>
    <t>Labour Total</t>
  </si>
  <si>
    <t>External</t>
  </si>
  <si>
    <t>£ DIFF</t>
  </si>
  <si>
    <t xml:space="preserve">Contingency </t>
  </si>
  <si>
    <t xml:space="preserve">£ Original Margin </t>
  </si>
  <si>
    <t>£ Ongoing Margin</t>
  </si>
  <si>
    <r>
      <rPr>
        <b/>
        <i/>
        <sz val="10"/>
        <rFont val="Arial"/>
        <family val="2"/>
      </rPr>
      <t xml:space="preserve">£ </t>
    </r>
    <r>
      <rPr>
        <b/>
        <sz val="10"/>
        <rFont val="Arial"/>
        <family val="2"/>
      </rPr>
      <t>Actual margin</t>
    </r>
  </si>
  <si>
    <t xml:space="preserve">Actual cost </t>
  </si>
  <si>
    <t>Lab + Mats + Cont Total</t>
  </si>
  <si>
    <t>Fill these numbers in at the very start of the job  (these are the original budgets for your furture reference)</t>
  </si>
  <si>
    <t xml:space="preserve">These are the actual numbers based on the WiP data (see 'Hours/Costs to Date' table below/left) </t>
  </si>
  <si>
    <t>These numbers are the difference between the ongoing budget and the Actual budget</t>
  </si>
  <si>
    <t xml:space="preserve"> These numbers are fed from the 'guts' of your spread sheet and will change as you alter the numbers. This may be due to changes in labour or quotes coming in  </t>
  </si>
  <si>
    <t>Leather Handrail</t>
  </si>
  <si>
    <r>
      <t xml:space="preserve">Hide </t>
    </r>
    <r>
      <rPr>
        <sz val="8"/>
        <rFont val="Arial"/>
        <family val="2"/>
      </rPr>
      <t>(14LinM of handrail)</t>
    </r>
  </si>
  <si>
    <t>(1 No. hide = £ 550)</t>
  </si>
  <si>
    <t>Length</t>
  </si>
  <si>
    <t>Hides</t>
  </si>
  <si>
    <t>Fitting £240/m)</t>
  </si>
  <si>
    <t>tucking in rebate</t>
  </si>
  <si>
    <t>twin &amp; cross stitch</t>
  </si>
  <si>
    <t>Deliveries (City Sprint)</t>
  </si>
  <si>
    <t xml:space="preserve">Merbau wood </t>
  </si>
  <si>
    <t>1  men 1 day</t>
  </si>
  <si>
    <t>Handrail curve</t>
  </si>
  <si>
    <t>Handrail straight</t>
  </si>
  <si>
    <t>brass brackets</t>
  </si>
  <si>
    <t>spine wall</t>
  </si>
  <si>
    <t>timber studs</t>
  </si>
  <si>
    <t xml:space="preserve">machined </t>
  </si>
  <si>
    <t>veneer for spine wall</t>
  </si>
  <si>
    <t>tread/rise</t>
  </si>
  <si>
    <t>check over</t>
  </si>
  <si>
    <t>Wall</t>
  </si>
  <si>
    <t>Wall frame</t>
  </si>
  <si>
    <t>wall cladding</t>
  </si>
  <si>
    <t>outer tread supports</t>
  </si>
  <si>
    <t>inner tread supports</t>
  </si>
  <si>
    <t>tread substrates</t>
  </si>
  <si>
    <t>tread tops</t>
  </si>
  <si>
    <t>2 men 2 days</t>
  </si>
  <si>
    <t>1 man 1 day</t>
  </si>
  <si>
    <t>Misc</t>
  </si>
  <si>
    <t>stringers</t>
  </si>
  <si>
    <t>Glue up stringers</t>
  </si>
  <si>
    <t>None</t>
  </si>
  <si>
    <t xml:space="preserve">spine wall </t>
  </si>
  <si>
    <t>inc return</t>
  </si>
  <si>
    <t>Rolled angles</t>
  </si>
  <si>
    <t>over estimated</t>
  </si>
  <si>
    <t>under estimated</t>
  </si>
  <si>
    <t>tread substrate</t>
  </si>
  <si>
    <t>ply stringers</t>
  </si>
  <si>
    <t>Flor fixings</t>
  </si>
  <si>
    <t xml:space="preserve">general  </t>
  </si>
  <si>
    <t>Spine wall by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</si>
</sst>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164" formatCode="&quot;£&quot;#,##0.00"/>
    <numFmt numFmtId="165" formatCode="#,##0.00;[Red]\(#,##0.00\)"/>
    <numFmt numFmtId="166" formatCode="&quot;£&quot;#,##0;[Red]\(&quot;£&quot;#,##0\)"/>
    <numFmt numFmtId="167" formatCode="&quot;£&quot;#,##0.00;[Red]\(&quot;£&quot;#,##0.00\)"/>
    <numFmt numFmtId="168" formatCode="d\-mmm"/>
    <numFmt numFmtId="169" formatCode="0.00_ ;[Red]\-0.00\ "/>
  </numFmts>
  <fonts count="48" x14ac:knownFonts="1">
    <font>
      <sz val="10"/>
      <name val="Arial"/>
    </font>
    <font>
      <b/>
      <sz val="10"/>
      <name val="Arial"/>
      <family val="2"/>
    </font>
    <font>
      <b/>
      <i/>
      <sz val="10"/>
      <name val="Arial"/>
      <family val="2"/>
    </font>
    <font>
      <sz val="10"/>
      <name val="Arial"/>
      <family val="2"/>
    </font>
    <font>
      <sz val="8"/>
      <name val="Arial"/>
      <family val="2"/>
    </font>
    <font>
      <sz val="18"/>
      <name val="Arial"/>
      <family val="2"/>
    </font>
    <font>
      <b/>
      <sz val="18"/>
      <name val="Arial"/>
      <family val="2"/>
    </font>
    <font>
      <sz val="10"/>
      <color indexed="55"/>
      <name val="Arial"/>
      <family val="2"/>
    </font>
    <font>
      <b/>
      <sz val="14"/>
      <name val="Arial"/>
      <family val="2"/>
    </font>
    <font>
      <b/>
      <sz val="10"/>
      <name val="Arial"/>
      <family val="2"/>
    </font>
    <font>
      <sz val="10"/>
      <name val="Arial"/>
      <family val="2"/>
    </font>
    <font>
      <b/>
      <sz val="8"/>
      <name val="Arial"/>
      <family val="2"/>
    </font>
    <font>
      <i/>
      <sz val="10"/>
      <name val="Arial"/>
      <family val="2"/>
    </font>
    <font>
      <b/>
      <i/>
      <sz val="10"/>
      <name val="Arial"/>
      <family val="2"/>
    </font>
    <font>
      <b/>
      <sz val="10"/>
      <color indexed="55"/>
      <name val="Arial"/>
      <family val="2"/>
    </font>
    <font>
      <sz val="10"/>
      <color indexed="23"/>
      <name val="Arial"/>
      <family val="2"/>
    </font>
    <font>
      <b/>
      <sz val="10"/>
      <color indexed="23"/>
      <name val="Arial"/>
      <family val="2"/>
    </font>
    <font>
      <b/>
      <sz val="18"/>
      <name val="Arial"/>
      <family val="2"/>
    </font>
    <font>
      <sz val="8"/>
      <name val="Arial"/>
      <family val="2"/>
    </font>
    <font>
      <b/>
      <i/>
      <sz val="8"/>
      <name val="Arial"/>
      <family val="2"/>
    </font>
    <font>
      <b/>
      <sz val="9"/>
      <name val="Arial"/>
      <family val="2"/>
    </font>
    <font>
      <sz val="9"/>
      <name val="Arial"/>
      <family val="2"/>
    </font>
    <font>
      <sz val="10"/>
      <name val="Arial"/>
      <family val="2"/>
    </font>
    <font>
      <sz val="7"/>
      <name val="Arial"/>
      <family val="2"/>
    </font>
    <font>
      <sz val="10"/>
      <name val="Arial"/>
      <family val="2"/>
    </font>
    <font>
      <sz val="10"/>
      <name val="Arial"/>
      <family val="2"/>
    </font>
    <font>
      <b/>
      <sz val="12"/>
      <name val="Arial"/>
      <family val="2"/>
    </font>
    <font>
      <sz val="12"/>
      <name val="Arial"/>
      <family val="2"/>
    </font>
    <font>
      <b/>
      <sz val="10"/>
      <name val="Arial"/>
      <family val="2"/>
    </font>
    <font>
      <b/>
      <i/>
      <sz val="10"/>
      <name val="Arial"/>
      <family val="2"/>
    </font>
    <font>
      <b/>
      <sz val="14"/>
      <name val="Arial"/>
      <family val="2"/>
    </font>
    <font>
      <i/>
      <sz val="10"/>
      <name val="Arial"/>
      <family val="2"/>
    </font>
    <font>
      <b/>
      <sz val="11"/>
      <name val="Arial"/>
      <family val="2"/>
    </font>
    <font>
      <sz val="10"/>
      <name val="Courier New"/>
      <family val="3"/>
    </font>
    <font>
      <b/>
      <sz val="16"/>
      <name val="Arial"/>
      <family val="2"/>
    </font>
    <font>
      <sz val="5"/>
      <name val="Arial"/>
      <family val="2"/>
    </font>
    <font>
      <sz val="10"/>
      <name val="Arial"/>
      <family val="2"/>
    </font>
    <font>
      <b/>
      <u/>
      <sz val="10"/>
      <name val="Arial"/>
      <family val="2"/>
    </font>
    <font>
      <b/>
      <sz val="10"/>
      <color theme="0" tint="-0.249977111117893"/>
      <name val="Arial"/>
      <family val="2"/>
    </font>
    <font>
      <sz val="9"/>
      <color theme="0" tint="-0.249977111117893"/>
      <name val="Arial"/>
      <family val="2"/>
    </font>
    <font>
      <sz val="10"/>
      <color theme="0" tint="-0.249977111117893"/>
      <name val="Arial"/>
      <family val="2"/>
    </font>
    <font>
      <sz val="8"/>
      <color theme="0" tint="-0.249977111117893"/>
      <name val="Arial"/>
      <family val="2"/>
    </font>
    <font>
      <sz val="7"/>
      <color theme="0" tint="-0.249977111117893"/>
      <name val="Arial"/>
      <family val="2"/>
    </font>
    <font>
      <u/>
      <sz val="10"/>
      <color theme="0" tint="-0.249977111117893"/>
      <name val="Arial"/>
      <family val="2"/>
    </font>
    <font>
      <sz val="10"/>
      <color rgb="FFFF0000"/>
      <name val="Arial"/>
      <family val="2"/>
    </font>
    <font>
      <sz val="9"/>
      <color rgb="FFFF0000"/>
      <name val="Arial"/>
      <family val="2"/>
    </font>
    <font>
      <sz val="8"/>
      <color rgb="FFFF0000"/>
      <name val="Arial"/>
      <family val="2"/>
    </font>
    <font>
      <sz val="7"/>
      <color rgb="FFFF0000"/>
      <name val="Arial"/>
      <family val="2"/>
    </font>
  </fonts>
  <fills count="15">
    <fill>
      <patternFill patternType="none"/>
    </fill>
    <fill>
      <patternFill patternType="gray125"/>
    </fill>
    <fill>
      <patternFill patternType="solid">
        <fgColor indexed="40"/>
        <bgColor indexed="64"/>
      </patternFill>
    </fill>
    <fill>
      <patternFill patternType="solid">
        <fgColor indexed="41"/>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theme="0" tint="-0.249977111117893"/>
        <bgColor indexed="64"/>
      </patternFill>
    </fill>
    <fill>
      <patternFill patternType="solid">
        <fgColor rgb="FFFFFF66"/>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s>
  <borders count="3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6">
    <xf numFmtId="0" fontId="0" fillId="0" borderId="0"/>
    <xf numFmtId="44" fontId="25" fillId="0" borderId="0" applyFont="0" applyFill="0" applyBorder="0" applyAlignment="0" applyProtection="0"/>
    <xf numFmtId="0" fontId="3" fillId="0" borderId="0"/>
    <xf numFmtId="0" fontId="3" fillId="0" borderId="0"/>
    <xf numFmtId="0" fontId="33" fillId="0" borderId="0"/>
    <xf numFmtId="9" fontId="3" fillId="0" borderId="0" applyFont="0" applyFill="0" applyBorder="0" applyAlignment="0" applyProtection="0"/>
  </cellStyleXfs>
  <cellXfs count="563">
    <xf numFmtId="0" fontId="0" fillId="0" borderId="0" xfId="0"/>
    <xf numFmtId="0" fontId="5" fillId="0" borderId="0" xfId="0" applyFont="1"/>
    <xf numFmtId="0" fontId="1" fillId="0" borderId="0" xfId="0" applyFont="1" applyAlignment="1">
      <alignment horizontal="right"/>
    </xf>
    <xf numFmtId="165" fontId="0" fillId="0" borderId="0" xfId="0" applyNumberFormat="1" applyBorder="1"/>
    <xf numFmtId="165" fontId="1" fillId="0" borderId="0" xfId="0" applyNumberFormat="1" applyFont="1" applyBorder="1"/>
    <xf numFmtId="165" fontId="3" fillId="0" borderId="0" xfId="0" applyNumberFormat="1" applyFont="1" applyBorder="1"/>
    <xf numFmtId="0" fontId="3" fillId="0" borderId="0" xfId="0" applyFont="1"/>
    <xf numFmtId="0" fontId="1" fillId="0" borderId="0" xfId="0" applyFont="1" applyBorder="1" applyAlignment="1">
      <alignment wrapText="1"/>
    </xf>
    <xf numFmtId="0" fontId="0" fillId="0" borderId="0" xfId="0" applyBorder="1" applyAlignment="1">
      <alignment wrapText="1"/>
    </xf>
    <xf numFmtId="0" fontId="0" fillId="0" borderId="0" xfId="0" applyBorder="1"/>
    <xf numFmtId="0" fontId="3" fillId="0" borderId="0" xfId="0" applyFont="1" applyBorder="1"/>
    <xf numFmtId="0" fontId="0" fillId="0" borderId="0" xfId="0" applyFill="1" applyBorder="1"/>
    <xf numFmtId="165" fontId="0" fillId="0" borderId="0" xfId="0" applyNumberFormat="1" applyFill="1" applyBorder="1" applyAlignment="1">
      <alignment wrapText="1"/>
    </xf>
    <xf numFmtId="165" fontId="0" fillId="0" borderId="0" xfId="0" applyNumberFormat="1" applyFill="1" applyBorder="1"/>
    <xf numFmtId="0" fontId="1" fillId="0" borderId="0" xfId="0" applyFont="1" applyBorder="1"/>
    <xf numFmtId="10" fontId="0" fillId="0" borderId="0" xfId="5" applyNumberFormat="1" applyFont="1"/>
    <xf numFmtId="0" fontId="1" fillId="0" borderId="0" xfId="0" applyFont="1" applyBorder="1" applyAlignment="1">
      <alignment horizontal="right"/>
    </xf>
    <xf numFmtId="0" fontId="3" fillId="0" borderId="0" xfId="0" applyFont="1" applyBorder="1" applyAlignment="1">
      <alignment horizontal="right"/>
    </xf>
    <xf numFmtId="165" fontId="3" fillId="0" borderId="0" xfId="0" applyNumberFormat="1" applyFont="1" applyBorder="1" applyAlignment="1">
      <alignment horizontal="right"/>
    </xf>
    <xf numFmtId="0" fontId="2" fillId="0" borderId="0" xfId="0" applyFont="1" applyFill="1" applyBorder="1"/>
    <xf numFmtId="10" fontId="0" fillId="0" borderId="0" xfId="5" applyNumberFormat="1" applyFont="1" applyBorder="1"/>
    <xf numFmtId="0" fontId="1" fillId="0" borderId="0" xfId="0" applyFont="1" applyFill="1"/>
    <xf numFmtId="0" fontId="1" fillId="0" borderId="0" xfId="0" applyFont="1" applyFill="1" applyBorder="1"/>
    <xf numFmtId="14" fontId="0" fillId="0" borderId="0" xfId="0" applyNumberFormat="1" applyBorder="1" applyAlignment="1">
      <alignment horizontal="left"/>
    </xf>
    <xf numFmtId="0" fontId="1" fillId="0" borderId="0" xfId="0" applyFont="1" applyBorder="1" applyAlignment="1">
      <alignment horizontal="right" wrapText="1"/>
    </xf>
    <xf numFmtId="10" fontId="8" fillId="0" borderId="0" xfId="5" applyNumberFormat="1" applyFont="1"/>
    <xf numFmtId="0" fontId="1" fillId="0" borderId="0" xfId="0" applyFont="1" applyBorder="1" applyAlignment="1" applyProtection="1">
      <alignment wrapText="1"/>
      <protection locked="0"/>
    </xf>
    <xf numFmtId="165" fontId="1" fillId="0" borderId="0" xfId="0" applyNumberFormat="1" applyFont="1" applyBorder="1" applyProtection="1">
      <protection locked="0"/>
    </xf>
    <xf numFmtId="165" fontId="1" fillId="0" borderId="0" xfId="0" applyNumberFormat="1"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Protection="1">
      <protection locked="0"/>
    </xf>
    <xf numFmtId="165" fontId="3" fillId="0" borderId="0" xfId="0" applyNumberFormat="1" applyFont="1" applyFill="1" applyBorder="1" applyAlignment="1" applyProtection="1">
      <alignment wrapText="1"/>
      <protection locked="0"/>
    </xf>
    <xf numFmtId="164" fontId="1" fillId="2" borderId="0" xfId="0" applyNumberFormat="1" applyFont="1" applyFill="1" applyBorder="1" applyProtection="1">
      <protection locked="0"/>
    </xf>
    <xf numFmtId="10" fontId="3" fillId="0" borderId="0" xfId="5" applyNumberFormat="1" applyFont="1" applyFill="1" applyBorder="1" applyProtection="1">
      <protection locked="0"/>
    </xf>
    <xf numFmtId="166" fontId="1" fillId="0" borderId="0" xfId="0" applyNumberFormat="1" applyFont="1" applyFill="1" applyBorder="1" applyAlignment="1">
      <alignment horizontal="right"/>
    </xf>
    <xf numFmtId="10" fontId="0" fillId="0" borderId="1" xfId="5" applyNumberFormat="1" applyFont="1" applyBorder="1"/>
    <xf numFmtId="0" fontId="0" fillId="0" borderId="2" xfId="0" applyBorder="1"/>
    <xf numFmtId="10" fontId="0" fillId="0" borderId="3" xfId="5" applyNumberFormat="1" applyFont="1" applyBorder="1"/>
    <xf numFmtId="0" fontId="1" fillId="0" borderId="4" xfId="0" applyFont="1" applyBorder="1"/>
    <xf numFmtId="0" fontId="1" fillId="0" borderId="5" xfId="0" applyFont="1" applyBorder="1"/>
    <xf numFmtId="0" fontId="2" fillId="3" borderId="6" xfId="0" applyFont="1" applyFill="1" applyBorder="1"/>
    <xf numFmtId="0" fontId="2" fillId="3" borderId="7" xfId="0" applyFont="1" applyFill="1" applyBorder="1"/>
    <xf numFmtId="0" fontId="2" fillId="3" borderId="7" xfId="0" applyFont="1" applyFill="1" applyBorder="1" applyAlignment="1">
      <alignment horizontal="right"/>
    </xf>
    <xf numFmtId="165" fontId="1" fillId="4" borderId="0" xfId="0" applyNumberFormat="1" applyFont="1" applyFill="1" applyBorder="1" applyAlignment="1">
      <alignment horizontal="right"/>
    </xf>
    <xf numFmtId="0" fontId="2" fillId="4" borderId="0" xfId="0" applyFont="1" applyFill="1" applyBorder="1"/>
    <xf numFmtId="0" fontId="2" fillId="4" borderId="0" xfId="0" applyFont="1" applyFill="1" applyBorder="1" applyAlignment="1">
      <alignment horizontal="right"/>
    </xf>
    <xf numFmtId="165" fontId="2" fillId="4" borderId="0" xfId="0" applyNumberFormat="1" applyFont="1" applyFill="1" applyBorder="1" applyAlignment="1">
      <alignment horizontal="right"/>
    </xf>
    <xf numFmtId="10" fontId="2" fillId="4" borderId="0" xfId="5" applyNumberFormat="1" applyFont="1" applyFill="1" applyBorder="1"/>
    <xf numFmtId="0" fontId="3" fillId="0" borderId="2" xfId="0" applyFont="1" applyBorder="1" applyAlignment="1">
      <alignment horizontal="right"/>
    </xf>
    <xf numFmtId="165" fontId="3" fillId="0" borderId="2" xfId="0" applyNumberFormat="1" applyFont="1" applyBorder="1"/>
    <xf numFmtId="0" fontId="1" fillId="3" borderId="6" xfId="0" applyFont="1" applyFill="1" applyBorder="1"/>
    <xf numFmtId="0" fontId="1" fillId="3" borderId="7" xfId="0" applyFont="1" applyFill="1" applyBorder="1"/>
    <xf numFmtId="0" fontId="1" fillId="3" borderId="7" xfId="0" applyFont="1" applyFill="1" applyBorder="1" applyAlignment="1">
      <alignment horizontal="right"/>
    </xf>
    <xf numFmtId="0" fontId="12" fillId="3" borderId="7" xfId="0" applyFont="1" applyFill="1" applyBorder="1" applyAlignment="1">
      <alignment horizontal="right"/>
    </xf>
    <xf numFmtId="165" fontId="10" fillId="3" borderId="7" xfId="0" applyNumberFormat="1" applyFont="1" applyFill="1" applyBorder="1" applyAlignment="1">
      <alignment horizontal="right"/>
    </xf>
    <xf numFmtId="10" fontId="12" fillId="3" borderId="8" xfId="5" applyNumberFormat="1" applyFont="1" applyFill="1" applyBorder="1"/>
    <xf numFmtId="165" fontId="13" fillId="3" borderId="7" xfId="0" applyNumberFormat="1" applyFont="1" applyFill="1" applyBorder="1" applyAlignment="1">
      <alignment horizontal="right"/>
    </xf>
    <xf numFmtId="0" fontId="1" fillId="0" borderId="6" xfId="0" applyFont="1" applyFill="1" applyBorder="1"/>
    <xf numFmtId="0" fontId="1" fillId="0" borderId="7" xfId="0" applyFont="1" applyFill="1" applyBorder="1" applyAlignment="1">
      <alignment horizontal="right"/>
    </xf>
    <xf numFmtId="10" fontId="3" fillId="0" borderId="0" xfId="5" applyNumberFormat="1" applyFont="1" applyBorder="1"/>
    <xf numFmtId="0" fontId="1" fillId="5" borderId="6" xfId="0" applyFont="1" applyFill="1" applyBorder="1"/>
    <xf numFmtId="0" fontId="1" fillId="5" borderId="7" xfId="0" applyFont="1" applyFill="1" applyBorder="1"/>
    <xf numFmtId="0" fontId="1" fillId="5" borderId="7" xfId="0" applyFont="1" applyFill="1" applyBorder="1" applyAlignment="1">
      <alignment horizontal="right"/>
    </xf>
    <xf numFmtId="165" fontId="0" fillId="5" borderId="7" xfId="0" applyNumberFormat="1" applyFill="1" applyBorder="1"/>
    <xf numFmtId="10" fontId="10" fillId="5" borderId="8" xfId="5" applyNumberFormat="1" applyFont="1" applyFill="1" applyBorder="1"/>
    <xf numFmtId="0" fontId="1" fillId="0" borderId="7" xfId="0" applyFont="1" applyFill="1" applyBorder="1"/>
    <xf numFmtId="0" fontId="14" fillId="0" borderId="7" xfId="0" applyFont="1" applyFill="1" applyBorder="1"/>
    <xf numFmtId="0" fontId="14" fillId="0" borderId="7" xfId="0" applyFont="1" applyFill="1" applyBorder="1" applyAlignment="1">
      <alignment horizontal="right"/>
    </xf>
    <xf numFmtId="10" fontId="7" fillId="0" borderId="7" xfId="5" applyNumberFormat="1" applyFont="1" applyFill="1" applyBorder="1" applyProtection="1">
      <protection locked="0"/>
    </xf>
    <xf numFmtId="166" fontId="14" fillId="0" borderId="7" xfId="0" applyNumberFormat="1" applyFont="1" applyFill="1" applyBorder="1" applyAlignment="1">
      <alignment horizontal="right"/>
    </xf>
    <xf numFmtId="0" fontId="3" fillId="3" borderId="6" xfId="0" applyFont="1" applyFill="1" applyBorder="1"/>
    <xf numFmtId="0" fontId="3" fillId="3" borderId="7" xfId="0" applyFont="1" applyFill="1" applyBorder="1"/>
    <xf numFmtId="0" fontId="3" fillId="3" borderId="7" xfId="0" applyFont="1" applyFill="1" applyBorder="1" applyAlignment="1">
      <alignment horizontal="right"/>
    </xf>
    <xf numFmtId="165" fontId="3" fillId="3" borderId="7" xfId="0" applyNumberFormat="1" applyFont="1" applyFill="1" applyBorder="1"/>
    <xf numFmtId="10" fontId="3" fillId="3" borderId="8" xfId="5" applyNumberFormat="1" applyFont="1" applyFill="1" applyBorder="1"/>
    <xf numFmtId="0" fontId="15" fillId="0" borderId="6" xfId="0" applyFont="1" applyBorder="1"/>
    <xf numFmtId="0" fontId="15" fillId="0" borderId="7" xfId="0" applyFont="1" applyBorder="1"/>
    <xf numFmtId="0" fontId="15" fillId="0" borderId="7" xfId="0" applyFont="1" applyBorder="1" applyAlignment="1">
      <alignment horizontal="right"/>
    </xf>
    <xf numFmtId="165" fontId="15" fillId="0" borderId="7" xfId="0" applyNumberFormat="1" applyFont="1" applyBorder="1"/>
    <xf numFmtId="10" fontId="15" fillId="0" borderId="8" xfId="5" applyNumberFormat="1" applyFont="1" applyBorder="1"/>
    <xf numFmtId="0" fontId="16" fillId="0" borderId="7" xfId="0" applyFont="1" applyBorder="1"/>
    <xf numFmtId="0" fontId="9" fillId="3" borderId="7" xfId="0" applyFont="1" applyFill="1" applyBorder="1"/>
    <xf numFmtId="0" fontId="0" fillId="3" borderId="7" xfId="0" applyFill="1" applyBorder="1"/>
    <xf numFmtId="10" fontId="0" fillId="3" borderId="8" xfId="5" applyNumberFormat="1" applyFont="1" applyFill="1" applyBorder="1"/>
    <xf numFmtId="165" fontId="3" fillId="3" borderId="9" xfId="0" applyNumberFormat="1" applyFont="1" applyFill="1" applyBorder="1" applyAlignment="1">
      <alignment horizontal="right"/>
    </xf>
    <xf numFmtId="0" fontId="4" fillId="0" borderId="0" xfId="0" applyFont="1" applyBorder="1" applyAlignment="1" applyProtection="1">
      <alignment wrapText="1"/>
      <protection locked="0"/>
    </xf>
    <xf numFmtId="0" fontId="4" fillId="0" borderId="0" xfId="0" applyFont="1" applyBorder="1" applyProtection="1">
      <protection locked="0"/>
    </xf>
    <xf numFmtId="165" fontId="10" fillId="0" borderId="0" xfId="0" applyNumberFormat="1" applyFont="1" applyBorder="1"/>
    <xf numFmtId="0" fontId="19" fillId="0" borderId="0" xfId="0" applyFont="1" applyBorder="1" applyAlignment="1" applyProtection="1">
      <alignment wrapText="1"/>
      <protection locked="0"/>
    </xf>
    <xf numFmtId="164" fontId="10" fillId="2" borderId="0" xfId="0" applyNumberFormat="1" applyFont="1" applyFill="1" applyBorder="1" applyProtection="1">
      <protection locked="0"/>
    </xf>
    <xf numFmtId="165" fontId="24" fillId="0" borderId="0" xfId="0" applyNumberFormat="1" applyFont="1" applyBorder="1" applyProtection="1">
      <protection locked="0"/>
    </xf>
    <xf numFmtId="0" fontId="4" fillId="0" borderId="0" xfId="0" applyFont="1" applyBorder="1"/>
    <xf numFmtId="165" fontId="3" fillId="0" borderId="0" xfId="0" applyNumberFormat="1" applyFont="1" applyFill="1" applyBorder="1"/>
    <xf numFmtId="0" fontId="24" fillId="0" borderId="0" xfId="0" applyFont="1" applyBorder="1"/>
    <xf numFmtId="0" fontId="23" fillId="0" borderId="0" xfId="0" applyFont="1" applyBorder="1" applyAlignment="1" applyProtection="1">
      <alignment horizontal="left" wrapText="1"/>
      <protection locked="0"/>
    </xf>
    <xf numFmtId="0" fontId="1" fillId="0" borderId="4" xfId="0" applyFont="1" applyBorder="1" applyAlignment="1">
      <alignment horizontal="center"/>
    </xf>
    <xf numFmtId="0" fontId="3" fillId="0" borderId="0" xfId="0" applyFont="1" applyFill="1" applyBorder="1" applyProtection="1">
      <protection locked="0"/>
    </xf>
    <xf numFmtId="10" fontId="0" fillId="0" borderId="10" xfId="5" applyNumberFormat="1" applyFont="1" applyBorder="1"/>
    <xf numFmtId="10" fontId="30" fillId="0" borderId="0" xfId="5" applyNumberFormat="1" applyFont="1"/>
    <xf numFmtId="165" fontId="31" fillId="0" borderId="0" xfId="0" applyNumberFormat="1" applyFont="1" applyBorder="1" applyAlignment="1">
      <alignment horizontal="right"/>
    </xf>
    <xf numFmtId="0" fontId="28" fillId="0" borderId="0" xfId="0" applyFont="1" applyFill="1"/>
    <xf numFmtId="165" fontId="25" fillId="0" borderId="0" xfId="0" applyNumberFormat="1" applyFont="1" applyBorder="1" applyAlignment="1">
      <alignment horizontal="right"/>
    </xf>
    <xf numFmtId="165" fontId="25" fillId="6" borderId="0" xfId="0" applyNumberFormat="1" applyFont="1" applyFill="1" applyBorder="1" applyAlignment="1">
      <alignment horizontal="right"/>
    </xf>
    <xf numFmtId="165" fontId="1" fillId="3" borderId="11" xfId="0" applyNumberFormat="1" applyFont="1" applyFill="1" applyBorder="1" applyAlignment="1" applyProtection="1">
      <alignment horizontal="right"/>
    </xf>
    <xf numFmtId="165" fontId="2" fillId="3" borderId="11" xfId="0" applyNumberFormat="1" applyFont="1" applyFill="1" applyBorder="1" applyAlignment="1" applyProtection="1">
      <alignment horizontal="right"/>
    </xf>
    <xf numFmtId="10" fontId="1" fillId="3" borderId="12" xfId="0" applyNumberFormat="1" applyFont="1" applyFill="1" applyBorder="1" applyAlignment="1" applyProtection="1">
      <alignment horizontal="right"/>
    </xf>
    <xf numFmtId="10" fontId="21" fillId="0" borderId="0" xfId="5" applyNumberFormat="1" applyFont="1" applyProtection="1"/>
    <xf numFmtId="10" fontId="0" fillId="0" borderId="0" xfId="5" applyNumberFormat="1" applyFont="1" applyProtection="1"/>
    <xf numFmtId="10" fontId="0" fillId="0" borderId="0" xfId="5" applyNumberFormat="1" applyFont="1" applyBorder="1" applyProtection="1"/>
    <xf numFmtId="10" fontId="12" fillId="0" borderId="0" xfId="5" applyNumberFormat="1" applyFont="1" applyAlignment="1">
      <alignment horizontal="right"/>
    </xf>
    <xf numFmtId="165" fontId="12" fillId="0" borderId="0" xfId="0" applyNumberFormat="1" applyFont="1" applyBorder="1" applyAlignment="1" applyProtection="1">
      <alignment horizontal="right"/>
    </xf>
    <xf numFmtId="0" fontId="2" fillId="3" borderId="11" xfId="0" applyFont="1" applyFill="1" applyBorder="1" applyProtection="1"/>
    <xf numFmtId="0" fontId="1" fillId="0" borderId="0" xfId="0" applyFont="1" applyFill="1" applyBorder="1" applyProtection="1"/>
    <xf numFmtId="0" fontId="2" fillId="0" borderId="10" xfId="0" applyFont="1" applyFill="1" applyBorder="1"/>
    <xf numFmtId="10" fontId="0" fillId="6" borderId="10" xfId="5" applyNumberFormat="1" applyFont="1" applyFill="1" applyBorder="1"/>
    <xf numFmtId="0" fontId="1" fillId="6" borderId="10" xfId="0" applyFont="1" applyFill="1" applyBorder="1" applyAlignment="1">
      <alignment horizontal="right"/>
    </xf>
    <xf numFmtId="0" fontId="1" fillId="7" borderId="6" xfId="0" applyFont="1" applyFill="1" applyBorder="1"/>
    <xf numFmtId="0" fontId="1" fillId="7" borderId="7" xfId="0" applyFont="1" applyFill="1" applyBorder="1"/>
    <xf numFmtId="0" fontId="1" fillId="7" borderId="7" xfId="0" applyFont="1" applyFill="1" applyBorder="1" applyAlignment="1">
      <alignment horizontal="right"/>
    </xf>
    <xf numFmtId="165" fontId="0" fillId="7" borderId="7" xfId="0" applyNumberFormat="1" applyFill="1" applyBorder="1"/>
    <xf numFmtId="10" fontId="10" fillId="7" borderId="8" xfId="5" applyNumberFormat="1" applyFont="1" applyFill="1" applyBorder="1"/>
    <xf numFmtId="0" fontId="1" fillId="8" borderId="6" xfId="0" applyFont="1" applyFill="1" applyBorder="1"/>
    <xf numFmtId="0" fontId="1" fillId="8" borderId="7" xfId="0" applyFont="1" applyFill="1" applyBorder="1"/>
    <xf numFmtId="0" fontId="1" fillId="8" borderId="7" xfId="0" applyFont="1" applyFill="1" applyBorder="1" applyAlignment="1">
      <alignment horizontal="right"/>
    </xf>
    <xf numFmtId="165" fontId="1" fillId="8" borderId="7" xfId="0" applyNumberFormat="1" applyFont="1" applyFill="1" applyBorder="1"/>
    <xf numFmtId="10" fontId="1" fillId="8" borderId="8" xfId="5" applyNumberFormat="1" applyFont="1" applyFill="1" applyBorder="1"/>
    <xf numFmtId="10" fontId="1" fillId="2" borderId="13" xfId="5" applyNumberFormat="1" applyFont="1" applyFill="1" applyBorder="1" applyProtection="1">
      <protection locked="0"/>
    </xf>
    <xf numFmtId="0" fontId="6" fillId="2" borderId="6" xfId="0" applyFont="1" applyFill="1" applyBorder="1"/>
    <xf numFmtId="0" fontId="5" fillId="2" borderId="7" xfId="0" applyFont="1" applyFill="1" applyBorder="1"/>
    <xf numFmtId="165" fontId="5" fillId="2" borderId="7" xfId="0" applyNumberFormat="1" applyFont="1" applyFill="1" applyBorder="1"/>
    <xf numFmtId="0" fontId="5" fillId="2" borderId="7" xfId="0" quotePrefix="1" applyFont="1" applyFill="1" applyBorder="1" applyAlignment="1">
      <alignment horizontal="left"/>
    </xf>
    <xf numFmtId="0" fontId="5" fillId="2" borderId="7" xfId="0" applyFont="1" applyFill="1" applyBorder="1" applyAlignment="1">
      <alignment horizontal="right"/>
    </xf>
    <xf numFmtId="10" fontId="3" fillId="2" borderId="7" xfId="5" applyNumberFormat="1" applyFont="1" applyFill="1" applyBorder="1" applyProtection="1">
      <protection locked="0"/>
    </xf>
    <xf numFmtId="165" fontId="25" fillId="2" borderId="0" xfId="0" applyNumberFormat="1" applyFont="1" applyFill="1" applyBorder="1" applyAlignment="1">
      <alignment horizontal="right"/>
    </xf>
    <xf numFmtId="0" fontId="5" fillId="0" borderId="0" xfId="0" applyFont="1" applyProtection="1"/>
    <xf numFmtId="10" fontId="0" fillId="0" borderId="0" xfId="5" applyNumberFormat="1" applyFont="1" applyFill="1" applyBorder="1" applyProtection="1"/>
    <xf numFmtId="0" fontId="2" fillId="0" borderId="0" xfId="0" applyFont="1" applyFill="1" applyBorder="1" applyProtection="1"/>
    <xf numFmtId="10" fontId="12" fillId="0" borderId="0" xfId="5" applyNumberFormat="1" applyFont="1" applyProtection="1"/>
    <xf numFmtId="0" fontId="0" fillId="0" borderId="0" xfId="0" applyFill="1" applyBorder="1" applyProtection="1"/>
    <xf numFmtId="0" fontId="3" fillId="0" borderId="0" xfId="0" applyFont="1" applyProtection="1"/>
    <xf numFmtId="10" fontId="0" fillId="0" borderId="0" xfId="5" applyNumberFormat="1" applyFont="1" applyAlignment="1" applyProtection="1">
      <alignment horizontal="right"/>
    </xf>
    <xf numFmtId="0" fontId="3" fillId="0" borderId="0" xfId="0" applyFont="1" applyBorder="1" applyProtection="1"/>
    <xf numFmtId="165" fontId="3" fillId="0" borderId="0" xfId="0" applyNumberFormat="1" applyFont="1" applyProtection="1"/>
    <xf numFmtId="165" fontId="27" fillId="0" borderId="0" xfId="5" applyNumberFormat="1" applyFont="1" applyBorder="1" applyProtection="1"/>
    <xf numFmtId="10" fontId="8" fillId="0" borderId="0" xfId="5" applyNumberFormat="1" applyFont="1" applyProtection="1"/>
    <xf numFmtId="0" fontId="1" fillId="0" borderId="0" xfId="0" applyFont="1" applyFill="1" applyProtection="1"/>
    <xf numFmtId="165" fontId="3" fillId="0" borderId="0" xfId="5" applyNumberFormat="1" applyFont="1" applyBorder="1" applyProtection="1"/>
    <xf numFmtId="0" fontId="20" fillId="0" borderId="0" xfId="0" applyFont="1" applyFill="1" applyProtection="1"/>
    <xf numFmtId="0" fontId="1" fillId="0" borderId="0" xfId="0" applyFont="1" applyFill="1" applyBorder="1" applyAlignment="1">
      <alignment horizontal="right"/>
    </xf>
    <xf numFmtId="165"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0" fontId="1" fillId="0" borderId="4" xfId="0" applyFont="1" applyFill="1" applyBorder="1"/>
    <xf numFmtId="0" fontId="1" fillId="0" borderId="1" xfId="0" applyFont="1" applyFill="1" applyBorder="1"/>
    <xf numFmtId="0" fontId="1" fillId="0" borderId="4" xfId="0" applyFont="1" applyBorder="1" applyAlignment="1" applyProtection="1">
      <alignment wrapText="1"/>
      <protection locked="0"/>
    </xf>
    <xf numFmtId="10" fontId="1" fillId="0" borderId="1" xfId="5" applyNumberFormat="1" applyFont="1" applyBorder="1"/>
    <xf numFmtId="0" fontId="1" fillId="3" borderId="5" xfId="0" applyFont="1" applyFill="1" applyBorder="1"/>
    <xf numFmtId="0" fontId="1" fillId="3" borderId="2" xfId="0" applyFont="1" applyFill="1" applyBorder="1"/>
    <xf numFmtId="165" fontId="1" fillId="3" borderId="2" xfId="0" applyNumberFormat="1" applyFont="1" applyFill="1" applyBorder="1"/>
    <xf numFmtId="10" fontId="1" fillId="3" borderId="3" xfId="5" applyNumberFormat="1" applyFont="1" applyFill="1" applyBorder="1"/>
    <xf numFmtId="0" fontId="1" fillId="3" borderId="14" xfId="0" applyFont="1" applyFill="1" applyBorder="1"/>
    <xf numFmtId="0" fontId="7" fillId="3" borderId="15" xfId="0" applyFont="1" applyFill="1" applyBorder="1"/>
    <xf numFmtId="165" fontId="0" fillId="3" borderId="15" xfId="0" applyNumberFormat="1" applyFill="1" applyBorder="1"/>
    <xf numFmtId="10" fontId="0" fillId="3" borderId="16" xfId="5" applyNumberFormat="1" applyFont="1" applyFill="1" applyBorder="1"/>
    <xf numFmtId="0" fontId="3" fillId="0" borderId="4" xfId="0" applyFont="1" applyFill="1" applyBorder="1"/>
    <xf numFmtId="0" fontId="3" fillId="0" borderId="0" xfId="0" applyFont="1" applyFill="1" applyBorder="1"/>
    <xf numFmtId="0" fontId="3" fillId="0" borderId="0" xfId="0" applyFont="1" applyFill="1" applyBorder="1" applyAlignment="1">
      <alignment horizontal="right"/>
    </xf>
    <xf numFmtId="165" fontId="3" fillId="0" borderId="0" xfId="0" applyNumberFormat="1" applyFont="1" applyFill="1" applyBorder="1" applyAlignment="1">
      <alignment horizontal="right"/>
    </xf>
    <xf numFmtId="0" fontId="3" fillId="0" borderId="4" xfId="0" applyFont="1" applyBorder="1" applyAlignment="1" applyProtection="1">
      <alignment wrapText="1"/>
      <protection locked="0"/>
    </xf>
    <xf numFmtId="10" fontId="3" fillId="0" borderId="1" xfId="5" applyNumberFormat="1" applyFont="1" applyBorder="1"/>
    <xf numFmtId="0" fontId="21" fillId="0" borderId="0" xfId="3" applyFont="1" applyBorder="1" applyAlignment="1" applyProtection="1">
      <alignment wrapText="1"/>
      <protection locked="0"/>
    </xf>
    <xf numFmtId="165" fontId="1" fillId="0" borderId="0" xfId="0" applyNumberFormat="1" applyFont="1" applyFill="1" applyBorder="1"/>
    <xf numFmtId="10" fontId="10" fillId="0" borderId="1" xfId="5" applyNumberFormat="1" applyFont="1" applyBorder="1"/>
    <xf numFmtId="0" fontId="9" fillId="0" borderId="4" xfId="0" applyFont="1" applyBorder="1" applyAlignment="1" applyProtection="1">
      <alignment wrapText="1"/>
      <protection locked="0"/>
    </xf>
    <xf numFmtId="10" fontId="22" fillId="0" borderId="1" xfId="5" applyNumberFormat="1" applyFont="1" applyBorder="1"/>
    <xf numFmtId="0" fontId="1" fillId="0" borderId="0" xfId="0" applyFont="1" applyFill="1" applyBorder="1" applyAlignment="1">
      <alignment horizontal="center"/>
    </xf>
    <xf numFmtId="165" fontId="1" fillId="0" borderId="0" xfId="0" applyNumberFormat="1" applyFont="1" applyFill="1" applyBorder="1" applyAlignment="1">
      <alignment horizontal="center"/>
    </xf>
    <xf numFmtId="0" fontId="3" fillId="0" borderId="0" xfId="2" applyFont="1" applyBorder="1" applyAlignment="1" applyProtection="1">
      <alignment wrapText="1"/>
      <protection locked="0"/>
    </xf>
    <xf numFmtId="0" fontId="4" fillId="0" borderId="0" xfId="2" applyFont="1" applyBorder="1" applyAlignment="1" applyProtection="1">
      <alignment wrapText="1"/>
      <protection locked="0"/>
    </xf>
    <xf numFmtId="165" fontId="3" fillId="0" borderId="0" xfId="2" applyNumberFormat="1" applyFont="1" applyBorder="1" applyProtection="1">
      <protection locked="0"/>
    </xf>
    <xf numFmtId="165" fontId="3" fillId="0" borderId="0" xfId="2" applyNumberFormat="1" applyFont="1" applyBorder="1" applyAlignment="1" applyProtection="1">
      <alignment wrapText="1"/>
      <protection locked="0"/>
    </xf>
    <xf numFmtId="0" fontId="23" fillId="0" borderId="0" xfId="2" applyFont="1" applyBorder="1" applyAlignment="1" applyProtection="1">
      <alignment wrapText="1"/>
      <protection locked="0"/>
    </xf>
    <xf numFmtId="0" fontId="21" fillId="0" borderId="0" xfId="2" applyFont="1" applyBorder="1" applyAlignment="1" applyProtection="1">
      <alignment wrapText="1"/>
      <protection locked="0"/>
    </xf>
    <xf numFmtId="10" fontId="24" fillId="0" borderId="1" xfId="5" applyNumberFormat="1" applyFont="1" applyBorder="1"/>
    <xf numFmtId="0" fontId="10" fillId="0" borderId="4" xfId="0" applyFont="1" applyBorder="1" applyAlignment="1" applyProtection="1">
      <alignment wrapText="1"/>
      <protection locked="0"/>
    </xf>
    <xf numFmtId="0" fontId="3" fillId="0" borderId="0" xfId="5" applyNumberFormat="1" applyFont="1" applyBorder="1"/>
    <xf numFmtId="0" fontId="0" fillId="0" borderId="0" xfId="5" applyNumberFormat="1" applyFont="1" applyBorder="1"/>
    <xf numFmtId="0" fontId="0" fillId="0" borderId="0" xfId="5" applyNumberFormat="1" applyFont="1"/>
    <xf numFmtId="0" fontId="0" fillId="0" borderId="0" xfId="5" applyNumberFormat="1" applyFont="1" applyBorder="1" applyAlignment="1">
      <alignment horizontal="center"/>
    </xf>
    <xf numFmtId="0" fontId="3" fillId="0" borderId="0" xfId="5" applyNumberFormat="1" applyFont="1" applyBorder="1" applyAlignment="1">
      <alignment horizontal="center"/>
    </xf>
    <xf numFmtId="0" fontId="1" fillId="0" borderId="0" xfId="5" applyNumberFormat="1" applyFont="1" applyBorder="1" applyAlignment="1">
      <alignment horizontal="center"/>
    </xf>
    <xf numFmtId="0" fontId="23" fillId="0" borderId="0"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164" fontId="3" fillId="6" borderId="0" xfId="0" applyNumberFormat="1" applyFont="1" applyFill="1" applyBorder="1" applyAlignment="1">
      <alignment horizontal="right"/>
    </xf>
    <xf numFmtId="2" fontId="3" fillId="0" borderId="0" xfId="0" applyNumberFormat="1" applyFont="1" applyFill="1" applyBorder="1" applyAlignment="1">
      <alignment horizontal="right"/>
    </xf>
    <xf numFmtId="165" fontId="3" fillId="6" borderId="0" xfId="0" applyNumberFormat="1" applyFont="1" applyFill="1" applyBorder="1" applyProtection="1">
      <protection locked="0"/>
    </xf>
    <xf numFmtId="10" fontId="10" fillId="0" borderId="0" xfId="5" applyNumberFormat="1" applyFont="1" applyBorder="1"/>
    <xf numFmtId="10" fontId="9" fillId="0" borderId="1" xfId="5" applyNumberFormat="1" applyFont="1" applyBorder="1"/>
    <xf numFmtId="165" fontId="3" fillId="0" borderId="0" xfId="0" applyNumberFormat="1" applyFont="1" applyBorder="1" applyProtection="1">
      <protection locked="0"/>
    </xf>
    <xf numFmtId="165" fontId="3" fillId="0" borderId="0" xfId="0" applyNumberFormat="1" applyFont="1" applyBorder="1" applyAlignment="1" applyProtection="1">
      <alignment wrapText="1"/>
      <protection locked="0"/>
    </xf>
    <xf numFmtId="165" fontId="3" fillId="0" borderId="0" xfId="0" applyNumberFormat="1" applyFont="1" applyFill="1" applyBorder="1" applyProtection="1">
      <protection locked="0"/>
    </xf>
    <xf numFmtId="2" fontId="1" fillId="6" borderId="0" xfId="0" applyNumberFormat="1" applyFont="1" applyFill="1" applyBorder="1" applyAlignment="1">
      <alignment horizontal="right"/>
    </xf>
    <xf numFmtId="10" fontId="1" fillId="0" borderId="1" xfId="5" applyNumberFormat="1" applyFont="1" applyFill="1" applyBorder="1"/>
    <xf numFmtId="0" fontId="3" fillId="0" borderId="0" xfId="2" applyFont="1" applyFill="1" applyBorder="1" applyAlignment="1" applyProtection="1">
      <alignment wrapText="1"/>
      <protection locked="0"/>
    </xf>
    <xf numFmtId="10" fontId="24" fillId="0" borderId="0" xfId="5" applyNumberFormat="1" applyFont="1" applyBorder="1"/>
    <xf numFmtId="165" fontId="3" fillId="0" borderId="0" xfId="2" applyNumberFormat="1" applyFont="1" applyFill="1" applyBorder="1" applyProtection="1">
      <protection locked="0"/>
    </xf>
    <xf numFmtId="0" fontId="1" fillId="0" borderId="14" xfId="0" applyFont="1" applyBorder="1" applyAlignment="1" applyProtection="1">
      <alignment wrapText="1"/>
      <protection locked="0"/>
    </xf>
    <xf numFmtId="10" fontId="22" fillId="0" borderId="0" xfId="5" applyNumberFormat="1" applyFont="1" applyBorder="1"/>
    <xf numFmtId="0" fontId="1" fillId="6" borderId="6"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18" fillId="6" borderId="7" xfId="0" applyFont="1" applyFill="1" applyBorder="1" applyAlignment="1" applyProtection="1">
      <alignment wrapText="1"/>
      <protection locked="0"/>
    </xf>
    <xf numFmtId="165" fontId="0" fillId="6" borderId="7" xfId="0" applyNumberFormat="1" applyFill="1" applyBorder="1" applyProtection="1">
      <protection locked="0"/>
    </xf>
    <xf numFmtId="10" fontId="0" fillId="6" borderId="7" xfId="5" applyNumberFormat="1" applyFont="1" applyFill="1" applyBorder="1"/>
    <xf numFmtId="165" fontId="3" fillId="6" borderId="7" xfId="0" applyNumberFormat="1" applyFont="1" applyFill="1" applyBorder="1"/>
    <xf numFmtId="165" fontId="1" fillId="6" borderId="7" xfId="0" applyNumberFormat="1" applyFont="1" applyFill="1" applyBorder="1"/>
    <xf numFmtId="10" fontId="0" fillId="6" borderId="8" xfId="5" applyNumberFormat="1" applyFont="1" applyFill="1" applyBorder="1"/>
    <xf numFmtId="164" fontId="3" fillId="0" borderId="0" xfId="4" applyNumberFormat="1" applyFont="1" applyBorder="1"/>
    <xf numFmtId="0" fontId="3" fillId="0" borderId="0" xfId="4" applyFont="1" applyBorder="1"/>
    <xf numFmtId="0" fontId="3" fillId="0" borderId="0" xfId="4" applyFont="1" applyBorder="1" applyProtection="1"/>
    <xf numFmtId="10" fontId="0" fillId="0" borderId="1" xfId="5" applyNumberFormat="1" applyFont="1" applyFill="1" applyBorder="1"/>
    <xf numFmtId="0" fontId="21" fillId="0" borderId="15" xfId="0" applyFont="1" applyBorder="1" applyAlignment="1" applyProtection="1">
      <alignment wrapText="1"/>
      <protection locked="0"/>
    </xf>
    <xf numFmtId="0" fontId="11" fillId="0" borderId="15" xfId="0" applyFont="1" applyBorder="1" applyAlignment="1" applyProtection="1">
      <alignment wrapText="1"/>
      <protection locked="0"/>
    </xf>
    <xf numFmtId="165" fontId="1" fillId="0" borderId="15" xfId="0" applyNumberFormat="1" applyFont="1" applyBorder="1"/>
    <xf numFmtId="10" fontId="1" fillId="0" borderId="16" xfId="5" applyNumberFormat="1" applyFont="1" applyBorder="1"/>
    <xf numFmtId="165" fontId="3" fillId="0" borderId="0" xfId="2" applyNumberFormat="1" applyFont="1" applyFill="1" applyBorder="1" applyAlignment="1" applyProtection="1">
      <alignment wrapText="1"/>
      <protection locked="0"/>
    </xf>
    <xf numFmtId="0" fontId="3" fillId="0" borderId="0" xfId="2" applyFont="1" applyFill="1" applyBorder="1" applyAlignment="1" applyProtection="1">
      <alignment horizontal="left" wrapText="1"/>
      <protection locked="0"/>
    </xf>
    <xf numFmtId="10" fontId="0" fillId="6" borderId="6" xfId="5" applyNumberFormat="1" applyFont="1" applyFill="1" applyBorder="1"/>
    <xf numFmtId="0" fontId="1" fillId="0" borderId="4" xfId="0" applyFont="1" applyFill="1" applyBorder="1" applyAlignment="1">
      <alignment horizontal="center"/>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wrapText="1"/>
      <protection locked="0"/>
    </xf>
    <xf numFmtId="10" fontId="3" fillId="0" borderId="1" xfId="5" applyNumberFormat="1" applyFont="1" applyFill="1" applyBorder="1"/>
    <xf numFmtId="0" fontId="10" fillId="0" borderId="4" xfId="0" applyFont="1" applyBorder="1" applyAlignment="1" applyProtection="1">
      <alignment horizontal="center" wrapText="1"/>
      <protection locked="0"/>
    </xf>
    <xf numFmtId="0" fontId="0" fillId="7" borderId="7" xfId="0" applyFill="1" applyBorder="1"/>
    <xf numFmtId="2" fontId="1" fillId="7" borderId="7" xfId="0" applyNumberFormat="1" applyFont="1" applyFill="1" applyBorder="1" applyAlignment="1">
      <alignment horizontal="right"/>
    </xf>
    <xf numFmtId="10" fontId="0" fillId="7" borderId="8" xfId="5" applyNumberFormat="1" applyFont="1" applyFill="1" applyBorder="1"/>
    <xf numFmtId="0" fontId="3" fillId="3" borderId="15" xfId="0" applyFont="1" applyFill="1" applyBorder="1"/>
    <xf numFmtId="165" fontId="3" fillId="3" borderId="15" xfId="0" applyNumberFormat="1" applyFont="1" applyFill="1" applyBorder="1"/>
    <xf numFmtId="10" fontId="3" fillId="3" borderId="16" xfId="5" applyNumberFormat="1" applyFont="1" applyFill="1" applyBorder="1"/>
    <xf numFmtId="10" fontId="8" fillId="9" borderId="6" xfId="5" applyNumberFormat="1" applyFont="1" applyFill="1" applyBorder="1"/>
    <xf numFmtId="10" fontId="8" fillId="9" borderId="7" xfId="5" applyNumberFormat="1" applyFont="1" applyFill="1" applyBorder="1"/>
    <xf numFmtId="0" fontId="8" fillId="9" borderId="7" xfId="0" applyFont="1" applyFill="1" applyBorder="1" applyAlignment="1">
      <alignment horizontal="right"/>
    </xf>
    <xf numFmtId="10" fontId="8" fillId="9" borderId="8" xfId="5" applyNumberFormat="1" applyFont="1" applyFill="1" applyBorder="1"/>
    <xf numFmtId="10" fontId="0" fillId="0" borderId="4" xfId="5" applyNumberFormat="1" applyFont="1" applyBorder="1"/>
    <xf numFmtId="10" fontId="12" fillId="0" borderId="1" xfId="5" applyNumberFormat="1" applyFont="1" applyBorder="1"/>
    <xf numFmtId="10" fontId="25" fillId="0" borderId="4" xfId="5" applyNumberFormat="1" applyFont="1" applyBorder="1"/>
    <xf numFmtId="10" fontId="25" fillId="0" borderId="0" xfId="5" applyNumberFormat="1" applyFont="1" applyBorder="1"/>
    <xf numFmtId="165" fontId="1" fillId="3" borderId="17" xfId="0" applyNumberFormat="1" applyFont="1" applyFill="1" applyBorder="1" applyAlignment="1" applyProtection="1">
      <alignment horizontal="right"/>
    </xf>
    <xf numFmtId="10" fontId="2" fillId="3" borderId="18" xfId="0" applyNumberFormat="1" applyFont="1" applyFill="1" applyBorder="1" applyAlignment="1" applyProtection="1">
      <alignment horizontal="right"/>
    </xf>
    <xf numFmtId="10" fontId="28" fillId="0" borderId="0" xfId="5" applyNumberFormat="1" applyFont="1" applyBorder="1"/>
    <xf numFmtId="0" fontId="2" fillId="0" borderId="1" xfId="0" applyFont="1" applyFill="1" applyBorder="1"/>
    <xf numFmtId="165" fontId="1" fillId="3" borderId="19" xfId="0" applyNumberFormat="1" applyFont="1" applyFill="1" applyBorder="1" applyAlignment="1" applyProtection="1">
      <alignment horizontal="right"/>
    </xf>
    <xf numFmtId="0" fontId="1" fillId="3" borderId="20" xfId="0" applyFont="1" applyFill="1" applyBorder="1" applyProtection="1"/>
    <xf numFmtId="165" fontId="1" fillId="3" borderId="20" xfId="0" applyNumberFormat="1" applyFont="1" applyFill="1" applyBorder="1" applyAlignment="1" applyProtection="1">
      <alignment horizontal="right"/>
    </xf>
    <xf numFmtId="165" fontId="2" fillId="3" borderId="20" xfId="0" applyNumberFormat="1" applyFont="1" applyFill="1" applyBorder="1" applyAlignment="1" applyProtection="1">
      <alignment horizontal="right"/>
    </xf>
    <xf numFmtId="10" fontId="1" fillId="3" borderId="21" xfId="0" applyNumberFormat="1" applyFont="1" applyFill="1" applyBorder="1" applyAlignment="1" applyProtection="1">
      <alignment horizontal="right"/>
    </xf>
    <xf numFmtId="10" fontId="2" fillId="3" borderId="22" xfId="0" applyNumberFormat="1" applyFont="1" applyFill="1" applyBorder="1" applyAlignment="1" applyProtection="1">
      <alignment horizontal="right"/>
    </xf>
    <xf numFmtId="0" fontId="3" fillId="0" borderId="0" xfId="0" applyFont="1" applyFill="1" applyBorder="1" applyAlignment="1">
      <alignment horizontal="center"/>
    </xf>
    <xf numFmtId="0" fontId="3" fillId="0" borderId="0" xfId="0" applyFont="1" applyFill="1" applyBorder="1" applyAlignment="1">
      <alignment horizontal="left"/>
    </xf>
    <xf numFmtId="165" fontId="3" fillId="0" borderId="0" xfId="2" applyNumberFormat="1" applyFont="1" applyFill="1" applyBorder="1" applyAlignment="1" applyProtection="1">
      <alignment horizontal="right"/>
      <protection locked="0"/>
    </xf>
    <xf numFmtId="0" fontId="34" fillId="2" borderId="7" xfId="0" applyFont="1" applyFill="1" applyBorder="1" applyAlignment="1" applyProtection="1">
      <alignment horizontal="left"/>
      <protection locked="0"/>
    </xf>
    <xf numFmtId="165" fontId="38" fillId="0" borderId="0" xfId="0" applyNumberFormat="1" applyFont="1" applyFill="1" applyBorder="1"/>
    <xf numFmtId="0" fontId="14" fillId="0" borderId="0" xfId="0" applyFont="1" applyFill="1" applyBorder="1"/>
    <xf numFmtId="0" fontId="14" fillId="0" borderId="0" xfId="0" applyFont="1" applyFill="1" applyBorder="1" applyAlignment="1">
      <alignment horizontal="right"/>
    </xf>
    <xf numFmtId="10" fontId="7" fillId="0" borderId="0" xfId="5" applyNumberFormat="1" applyFont="1" applyFill="1" applyBorder="1" applyProtection="1">
      <protection locked="0"/>
    </xf>
    <xf numFmtId="166" fontId="14" fillId="0" borderId="0" xfId="0" applyNumberFormat="1" applyFont="1" applyFill="1" applyBorder="1" applyAlignment="1">
      <alignment horizontal="right"/>
    </xf>
    <xf numFmtId="3" fontId="12" fillId="0" borderId="0" xfId="5" applyNumberFormat="1" applyFont="1" applyFill="1" applyBorder="1" applyProtection="1"/>
    <xf numFmtId="10" fontId="1" fillId="0" borderId="0" xfId="5" applyNumberFormat="1" applyFont="1" applyFill="1" applyBorder="1" applyProtection="1">
      <protection locked="0"/>
    </xf>
    <xf numFmtId="0" fontId="3" fillId="0" borderId="7" xfId="0" applyFont="1" applyFill="1" applyBorder="1" applyAlignment="1">
      <alignment horizontal="center" vertical="center"/>
    </xf>
    <xf numFmtId="166" fontId="3" fillId="0" borderId="7" xfId="0" applyNumberFormat="1" applyFont="1" applyFill="1" applyBorder="1" applyAlignment="1">
      <alignment horizontal="right"/>
    </xf>
    <xf numFmtId="10" fontId="1" fillId="0" borderId="8" xfId="5" applyNumberFormat="1" applyFont="1" applyFill="1" applyBorder="1" applyProtection="1">
      <protection locked="0"/>
    </xf>
    <xf numFmtId="0" fontId="23" fillId="0" borderId="0" xfId="0" applyFont="1" applyFill="1" applyBorder="1"/>
    <xf numFmtId="0" fontId="4" fillId="0" borderId="0" xfId="2" applyFont="1" applyFill="1" applyBorder="1" applyAlignment="1" applyProtection="1">
      <alignment horizontal="left" wrapText="1"/>
      <protection locked="0"/>
    </xf>
    <xf numFmtId="0" fontId="35" fillId="0" borderId="0" xfId="0" applyFont="1" applyBorder="1" applyAlignment="1" applyProtection="1">
      <alignment wrapText="1"/>
      <protection locked="0"/>
    </xf>
    <xf numFmtId="165" fontId="3" fillId="0" borderId="0" xfId="0" applyNumberFormat="1" applyFont="1" applyFill="1" applyBorder="1" applyAlignment="1" applyProtection="1">
      <alignment horizontal="right" wrapText="1"/>
      <protection locked="0"/>
    </xf>
    <xf numFmtId="0" fontId="3" fillId="6" borderId="7" xfId="0" applyFont="1" applyFill="1" applyBorder="1" applyAlignment="1" applyProtection="1">
      <alignment wrapText="1"/>
      <protection locked="0"/>
    </xf>
    <xf numFmtId="0" fontId="4" fillId="6" borderId="7" xfId="0" applyFont="1" applyFill="1" applyBorder="1" applyAlignment="1" applyProtection="1">
      <alignment wrapText="1"/>
      <protection locked="0"/>
    </xf>
    <xf numFmtId="165" fontId="3" fillId="6" borderId="7" xfId="0" applyNumberFormat="1" applyFont="1" applyFill="1" applyBorder="1" applyProtection="1">
      <protection locked="0"/>
    </xf>
    <xf numFmtId="10" fontId="3" fillId="6" borderId="7" xfId="5" applyNumberFormat="1" applyFont="1" applyFill="1" applyBorder="1"/>
    <xf numFmtId="0" fontId="3"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10" fontId="3" fillId="0" borderId="0" xfId="5" applyNumberFormat="1" applyFont="1" applyFill="1" applyBorder="1"/>
    <xf numFmtId="0" fontId="21" fillId="0" borderId="0" xfId="2" applyFont="1" applyFill="1" applyBorder="1" applyAlignment="1" applyProtection="1">
      <alignment wrapText="1"/>
      <protection locked="0"/>
    </xf>
    <xf numFmtId="165" fontId="3" fillId="0" borderId="15" xfId="0" applyNumberFormat="1" applyFont="1" applyBorder="1" applyProtection="1">
      <protection locked="0"/>
    </xf>
    <xf numFmtId="165" fontId="3" fillId="0" borderId="15" xfId="0" applyNumberFormat="1" applyFont="1" applyFill="1" applyBorder="1" applyAlignment="1" applyProtection="1">
      <alignment wrapText="1"/>
      <protection locked="0"/>
    </xf>
    <xf numFmtId="10" fontId="3" fillId="0" borderId="14" xfId="5" applyNumberFormat="1" applyFont="1" applyBorder="1"/>
    <xf numFmtId="10" fontId="0" fillId="0" borderId="15" xfId="5" applyNumberFormat="1" applyFont="1" applyBorder="1"/>
    <xf numFmtId="10" fontId="0" fillId="0" borderId="16" xfId="5" applyNumberFormat="1" applyFont="1" applyBorder="1"/>
    <xf numFmtId="10" fontId="3" fillId="0" borderId="4" xfId="5" applyNumberFormat="1" applyFont="1" applyBorder="1"/>
    <xf numFmtId="1" fontId="0" fillId="0" borderId="23" xfId="5" applyNumberFormat="1" applyFont="1" applyBorder="1"/>
    <xf numFmtId="44" fontId="0" fillId="0" borderId="0" xfId="1" applyFont="1" applyBorder="1"/>
    <xf numFmtId="44" fontId="0" fillId="0" borderId="23" xfId="1" applyFont="1" applyBorder="1"/>
    <xf numFmtId="10" fontId="0" fillId="0" borderId="5" xfId="5" applyNumberFormat="1" applyFont="1" applyBorder="1"/>
    <xf numFmtId="10" fontId="0" fillId="0" borderId="2" xfId="5" applyNumberFormat="1" applyFont="1" applyBorder="1"/>
    <xf numFmtId="0" fontId="3" fillId="10" borderId="0" xfId="0" applyFont="1" applyFill="1" applyBorder="1" applyAlignment="1">
      <alignment horizontal="right"/>
    </xf>
    <xf numFmtId="165" fontId="3" fillId="10" borderId="0" xfId="0" applyNumberFormat="1" applyFont="1" applyFill="1" applyBorder="1" applyAlignment="1">
      <alignment horizontal="right"/>
    </xf>
    <xf numFmtId="164" fontId="4" fillId="0" borderId="0" xfId="0" applyNumberFormat="1" applyFont="1" applyFill="1" applyBorder="1" applyAlignment="1">
      <alignment horizontal="center" vertical="center"/>
    </xf>
    <xf numFmtId="0" fontId="1" fillId="0" borderId="5" xfId="0" applyFont="1" applyBorder="1" applyAlignment="1" applyProtection="1">
      <alignment wrapText="1"/>
      <protection locked="0"/>
    </xf>
    <xf numFmtId="0" fontId="4" fillId="0" borderId="0" xfId="0" applyFont="1" applyBorder="1" applyAlignment="1" applyProtection="1">
      <alignment horizontal="left" wrapText="1"/>
      <protection locked="0"/>
    </xf>
    <xf numFmtId="0" fontId="4" fillId="0" borderId="0" xfId="2" applyFont="1" applyBorder="1" applyAlignment="1" applyProtection="1">
      <alignment horizontal="left" wrapText="1"/>
      <protection locked="0"/>
    </xf>
    <xf numFmtId="0" fontId="1" fillId="11" borderId="6" xfId="0" applyFont="1" applyFill="1" applyBorder="1"/>
    <xf numFmtId="0" fontId="1" fillId="11" borderId="7" xfId="0" applyFont="1" applyFill="1" applyBorder="1"/>
    <xf numFmtId="0" fontId="1" fillId="11" borderId="7" xfId="0" applyFont="1" applyFill="1" applyBorder="1" applyAlignment="1">
      <alignment horizontal="right"/>
    </xf>
    <xf numFmtId="165" fontId="1" fillId="11" borderId="7" xfId="0" applyNumberFormat="1" applyFont="1" applyFill="1" applyBorder="1" applyAlignment="1">
      <alignment horizontal="right"/>
    </xf>
    <xf numFmtId="164" fontId="1" fillId="11" borderId="7" xfId="0" applyNumberFormat="1" applyFont="1" applyFill="1" applyBorder="1" applyAlignment="1">
      <alignment horizontal="right"/>
    </xf>
    <xf numFmtId="0" fontId="1" fillId="11" borderId="8" xfId="0" applyFont="1" applyFill="1" applyBorder="1"/>
    <xf numFmtId="0" fontId="1" fillId="11" borderId="7" xfId="0" applyFont="1" applyFill="1" applyBorder="1" applyAlignment="1">
      <alignment horizontal="center"/>
    </xf>
    <xf numFmtId="165" fontId="1" fillId="11" borderId="7" xfId="0" applyNumberFormat="1" applyFont="1" applyFill="1" applyBorder="1" applyAlignment="1">
      <alignment horizontal="center"/>
    </xf>
    <xf numFmtId="164" fontId="1" fillId="11" borderId="7" xfId="0" applyNumberFormat="1" applyFont="1" applyFill="1" applyBorder="1" applyAlignment="1">
      <alignment horizontal="center"/>
    </xf>
    <xf numFmtId="0" fontId="10" fillId="11" borderId="7" xfId="0" applyFont="1" applyFill="1" applyBorder="1"/>
    <xf numFmtId="0" fontId="1" fillId="11" borderId="7" xfId="0" applyFont="1" applyFill="1" applyBorder="1" applyAlignment="1">
      <alignment horizontal="center" vertical="center"/>
    </xf>
    <xf numFmtId="10" fontId="1" fillId="11" borderId="8" xfId="5" applyNumberFormat="1" applyFont="1" applyFill="1" applyBorder="1"/>
    <xf numFmtId="0" fontId="32" fillId="11" borderId="7" xfId="0" applyFont="1" applyFill="1" applyBorder="1" applyAlignment="1">
      <alignment horizontal="center" vertical="center"/>
    </xf>
    <xf numFmtId="0" fontId="1" fillId="11" borderId="14" xfId="0" applyFont="1" applyFill="1" applyBorder="1"/>
    <xf numFmtId="0" fontId="1" fillId="11" borderId="15" xfId="0" applyFont="1" applyFill="1" applyBorder="1"/>
    <xf numFmtId="0" fontId="0" fillId="11" borderId="15" xfId="0" applyFill="1" applyBorder="1"/>
    <xf numFmtId="0" fontId="1" fillId="11" borderId="15" xfId="0" applyFont="1" applyFill="1" applyBorder="1" applyAlignment="1">
      <alignment horizontal="right"/>
    </xf>
    <xf numFmtId="165" fontId="1" fillId="11" borderId="15" xfId="0" applyNumberFormat="1" applyFont="1" applyFill="1" applyBorder="1" applyAlignment="1">
      <alignment horizontal="right"/>
    </xf>
    <xf numFmtId="10" fontId="1" fillId="11" borderId="16" xfId="5" applyNumberFormat="1" applyFont="1" applyFill="1" applyBorder="1" applyAlignment="1">
      <alignment horizontal="right"/>
    </xf>
    <xf numFmtId="0" fontId="2" fillId="11" borderId="14" xfId="0" applyFont="1" applyFill="1" applyBorder="1"/>
    <xf numFmtId="0" fontId="9" fillId="11" borderId="15" xfId="0" applyFont="1" applyFill="1" applyBorder="1"/>
    <xf numFmtId="0" fontId="2" fillId="11" borderId="15" xfId="0" applyFont="1" applyFill="1" applyBorder="1"/>
    <xf numFmtId="0" fontId="2" fillId="11" borderId="15" xfId="0" applyFont="1" applyFill="1" applyBorder="1" applyAlignment="1">
      <alignment horizontal="right"/>
    </xf>
    <xf numFmtId="165" fontId="2" fillId="11" borderId="15" xfId="0" applyNumberFormat="1" applyFont="1" applyFill="1" applyBorder="1"/>
    <xf numFmtId="165" fontId="2" fillId="11" borderId="15" xfId="0" applyNumberFormat="1" applyFont="1" applyFill="1" applyBorder="1" applyAlignment="1">
      <alignment horizontal="right"/>
    </xf>
    <xf numFmtId="10" fontId="2" fillId="11" borderId="16" xfId="5" applyNumberFormat="1" applyFont="1" applyFill="1" applyBorder="1"/>
    <xf numFmtId="165" fontId="26" fillId="9" borderId="14" xfId="5" applyNumberFormat="1" applyFont="1" applyFill="1" applyBorder="1"/>
    <xf numFmtId="165" fontId="26" fillId="9" borderId="15" xfId="5" applyNumberFormat="1" applyFont="1" applyFill="1" applyBorder="1"/>
    <xf numFmtId="10" fontId="26" fillId="9" borderId="15" xfId="5" applyNumberFormat="1" applyFont="1" applyFill="1" applyBorder="1"/>
    <xf numFmtId="168" fontId="26" fillId="9" borderId="16" xfId="5" applyNumberFormat="1" applyFont="1" applyFill="1" applyBorder="1"/>
    <xf numFmtId="10" fontId="36" fillId="11" borderId="14" xfId="5" applyNumberFormat="1" applyFont="1" applyFill="1" applyBorder="1"/>
    <xf numFmtId="10" fontId="36" fillId="11" borderId="15" xfId="5" applyNumberFormat="1" applyFont="1" applyFill="1" applyBorder="1"/>
    <xf numFmtId="165" fontId="28" fillId="11" borderId="15" xfId="0" applyNumberFormat="1" applyFont="1" applyFill="1" applyBorder="1" applyAlignment="1">
      <alignment horizontal="right"/>
    </xf>
    <xf numFmtId="165" fontId="29" fillId="11" borderId="15" xfId="0" applyNumberFormat="1" applyFont="1" applyFill="1" applyBorder="1" applyAlignment="1">
      <alignment horizontal="right"/>
    </xf>
    <xf numFmtId="165" fontId="28" fillId="11" borderId="15" xfId="5" applyNumberFormat="1" applyFont="1" applyFill="1" applyBorder="1" applyAlignment="1">
      <alignment horizontal="right"/>
    </xf>
    <xf numFmtId="165" fontId="29" fillId="11" borderId="15" xfId="5" applyNumberFormat="1" applyFont="1" applyFill="1" applyBorder="1" applyAlignment="1">
      <alignment horizontal="right"/>
    </xf>
    <xf numFmtId="10" fontId="28" fillId="11" borderId="24" xfId="5" applyNumberFormat="1" applyFont="1" applyFill="1" applyBorder="1" applyAlignment="1">
      <alignment horizontal="right"/>
    </xf>
    <xf numFmtId="10" fontId="29" fillId="11" borderId="16" xfId="5" applyNumberFormat="1" applyFont="1" applyFill="1" applyBorder="1" applyAlignment="1">
      <alignment horizontal="right"/>
    </xf>
    <xf numFmtId="10" fontId="36" fillId="11" borderId="5" xfId="5" applyNumberFormat="1" applyFont="1" applyFill="1" applyBorder="1"/>
    <xf numFmtId="10" fontId="28" fillId="11" borderId="2" xfId="5" applyNumberFormat="1" applyFont="1" applyFill="1" applyBorder="1"/>
    <xf numFmtId="10" fontId="36" fillId="11" borderId="2" xfId="5" applyNumberFormat="1" applyFont="1" applyFill="1" applyBorder="1"/>
    <xf numFmtId="165" fontId="28" fillId="11" borderId="2" xfId="0" applyNumberFormat="1" applyFont="1" applyFill="1" applyBorder="1" applyAlignment="1">
      <alignment horizontal="right"/>
    </xf>
    <xf numFmtId="165" fontId="29" fillId="11" borderId="2" xfId="0" applyNumberFormat="1" applyFont="1" applyFill="1" applyBorder="1" applyAlignment="1">
      <alignment horizontal="right"/>
    </xf>
    <xf numFmtId="165" fontId="28" fillId="11" borderId="25" xfId="0" applyNumberFormat="1" applyFont="1" applyFill="1" applyBorder="1" applyAlignment="1">
      <alignment horizontal="right"/>
    </xf>
    <xf numFmtId="165" fontId="29" fillId="11" borderId="3" xfId="0" applyNumberFormat="1" applyFont="1" applyFill="1" applyBorder="1" applyAlignment="1">
      <alignment horizontal="right"/>
    </xf>
    <xf numFmtId="164" fontId="0" fillId="0" borderId="0" xfId="5" applyNumberFormat="1" applyFont="1" applyBorder="1"/>
    <xf numFmtId="10" fontId="2" fillId="0" borderId="0" xfId="5" applyNumberFormat="1" applyFont="1" applyFill="1" applyBorder="1" applyAlignment="1" applyProtection="1">
      <alignment horizontal="right"/>
    </xf>
    <xf numFmtId="10" fontId="12" fillId="0" borderId="0" xfId="5" applyNumberFormat="1" applyFont="1" applyFill="1" applyBorder="1" applyProtection="1"/>
    <xf numFmtId="0" fontId="12" fillId="0" borderId="0" xfId="0" applyFont="1" applyFill="1" applyBorder="1" applyProtection="1"/>
    <xf numFmtId="10" fontId="0" fillId="0" borderId="4" xfId="5" applyNumberFormat="1" applyFont="1" applyBorder="1" applyProtection="1"/>
    <xf numFmtId="10" fontId="36" fillId="0" borderId="0" xfId="5" applyNumberFormat="1" applyFont="1" applyFill="1" applyBorder="1" applyProtection="1"/>
    <xf numFmtId="0" fontId="6" fillId="2" borderId="8" xfId="0" applyFont="1" applyFill="1" applyBorder="1" applyAlignment="1" applyProtection="1">
      <alignment horizontal="right" wrapText="1"/>
      <protection locked="0"/>
    </xf>
    <xf numFmtId="14" fontId="17" fillId="2" borderId="6" xfId="0" applyNumberFormat="1" applyFont="1" applyFill="1" applyBorder="1" applyAlignment="1">
      <alignment horizontal="right" wrapText="1"/>
    </xf>
    <xf numFmtId="0" fontId="5" fillId="0" borderId="0" xfId="0" applyFont="1" applyFill="1" applyBorder="1" applyProtection="1">
      <protection locked="0"/>
    </xf>
    <xf numFmtId="165" fontId="1" fillId="11" borderId="7" xfId="0" applyNumberFormat="1" applyFont="1" applyFill="1" applyBorder="1"/>
    <xf numFmtId="0" fontId="0" fillId="11" borderId="7" xfId="0" applyFill="1" applyBorder="1"/>
    <xf numFmtId="165" fontId="0" fillId="11" borderId="7" xfId="0" applyNumberFormat="1" applyFill="1" applyBorder="1"/>
    <xf numFmtId="0" fontId="3" fillId="11" borderId="7" xfId="0" applyFont="1" applyFill="1" applyBorder="1" applyAlignment="1">
      <alignment horizontal="left" vertical="top" wrapText="1"/>
    </xf>
    <xf numFmtId="0" fontId="4" fillId="11" borderId="7" xfId="0" applyFont="1" applyFill="1" applyBorder="1" applyAlignment="1">
      <alignment horizontal="left" vertical="top" wrapText="1"/>
    </xf>
    <xf numFmtId="0" fontId="3" fillId="11" borderId="8" xfId="0" applyFont="1" applyFill="1" applyBorder="1" applyAlignment="1">
      <alignment horizontal="left" vertical="top" wrapText="1"/>
    </xf>
    <xf numFmtId="10" fontId="0" fillId="0" borderId="0" xfId="5" applyNumberFormat="1" applyFont="1" applyAlignment="1">
      <alignment wrapText="1"/>
    </xf>
    <xf numFmtId="0" fontId="1" fillId="0" borderId="0" xfId="0" applyFont="1" applyFill="1" applyBorder="1" applyAlignment="1">
      <alignment horizontal="left" vertical="top"/>
    </xf>
    <xf numFmtId="10" fontId="1" fillId="7" borderId="8" xfId="5" applyNumberFormat="1" applyFont="1" applyFill="1" applyBorder="1"/>
    <xf numFmtId="10" fontId="9" fillId="3" borderId="8" xfId="5" applyNumberFormat="1" applyFont="1" applyFill="1" applyBorder="1"/>
    <xf numFmtId="10" fontId="20" fillId="0" borderId="0" xfId="5" applyNumberFormat="1" applyFont="1" applyBorder="1" applyAlignment="1" applyProtection="1">
      <alignment horizontal="right"/>
    </xf>
    <xf numFmtId="10" fontId="2" fillId="0" borderId="0" xfId="5" applyNumberFormat="1" applyFont="1" applyFill="1" applyBorder="1"/>
    <xf numFmtId="10" fontId="0" fillId="0" borderId="0" xfId="5" applyNumberFormat="1" applyFont="1" applyFill="1" applyBorder="1"/>
    <xf numFmtId="0" fontId="20" fillId="0" borderId="0" xfId="4" applyFont="1" applyBorder="1" applyProtection="1"/>
    <xf numFmtId="0" fontId="1" fillId="0" borderId="0" xfId="4" applyFont="1" applyBorder="1"/>
    <xf numFmtId="164" fontId="1" fillId="0" borderId="0" xfId="4" applyNumberFormat="1" applyFont="1" applyBorder="1"/>
    <xf numFmtId="0" fontId="11" fillId="0" borderId="0" xfId="4" applyFont="1" applyBorder="1" applyProtection="1"/>
    <xf numFmtId="10" fontId="3" fillId="0" borderId="0" xfId="5" applyNumberFormat="1" applyFont="1" applyFill="1" applyBorder="1" applyProtection="1"/>
    <xf numFmtId="10" fontId="0" fillId="0" borderId="14" xfId="5" applyNumberFormat="1" applyFont="1" applyBorder="1" applyProtection="1"/>
    <xf numFmtId="10" fontId="0" fillId="0" borderId="15" xfId="5" applyNumberFormat="1" applyFont="1" applyBorder="1" applyProtection="1"/>
    <xf numFmtId="0" fontId="2" fillId="0" borderId="4" xfId="0" applyFont="1" applyFill="1" applyBorder="1" applyProtection="1"/>
    <xf numFmtId="10" fontId="12" fillId="0" borderId="4" xfId="5" applyNumberFormat="1" applyFont="1" applyBorder="1" applyProtection="1"/>
    <xf numFmtId="0" fontId="0" fillId="0" borderId="4" xfId="0" applyFill="1" applyBorder="1" applyProtection="1"/>
    <xf numFmtId="0" fontId="0" fillId="0" borderId="1" xfId="0" applyFill="1" applyBorder="1"/>
    <xf numFmtId="0" fontId="3" fillId="0" borderId="4" xfId="0" applyFont="1" applyBorder="1" applyProtection="1"/>
    <xf numFmtId="0" fontId="3" fillId="0" borderId="1" xfId="0" applyFont="1" applyBorder="1"/>
    <xf numFmtId="10" fontId="0" fillId="0" borderId="4" xfId="5" applyNumberFormat="1" applyFont="1" applyBorder="1" applyAlignment="1" applyProtection="1">
      <alignment horizontal="right"/>
    </xf>
    <xf numFmtId="0" fontId="1" fillId="0" borderId="4" xfId="0" applyFont="1" applyFill="1" applyBorder="1" applyProtection="1"/>
    <xf numFmtId="0" fontId="3" fillId="0" borderId="5" xfId="0" applyFont="1" applyBorder="1" applyProtection="1"/>
    <xf numFmtId="0" fontId="3" fillId="0" borderId="2" xfId="0" applyFont="1" applyBorder="1" applyProtection="1"/>
    <xf numFmtId="165" fontId="3" fillId="0" borderId="2" xfId="0" applyNumberFormat="1" applyFont="1" applyBorder="1" applyProtection="1"/>
    <xf numFmtId="0" fontId="3" fillId="0" borderId="3" xfId="0" applyFont="1" applyBorder="1"/>
    <xf numFmtId="165" fontId="1" fillId="0" borderId="26" xfId="0" applyNumberFormat="1" applyFont="1" applyBorder="1" applyAlignment="1" applyProtection="1">
      <alignment horizontal="center" vertical="center"/>
    </xf>
    <xf numFmtId="165" fontId="1" fillId="0" borderId="27" xfId="0" applyNumberFormat="1" applyFont="1" applyBorder="1" applyAlignment="1" applyProtection="1">
      <alignment horizontal="center" vertical="center"/>
    </xf>
    <xf numFmtId="165" fontId="3" fillId="12" borderId="26" xfId="0" applyNumberFormat="1" applyFont="1" applyFill="1" applyBorder="1" applyAlignment="1" applyProtection="1">
      <alignment horizontal="center" vertical="center"/>
    </xf>
    <xf numFmtId="165" fontId="2" fillId="3" borderId="28" xfId="0" applyNumberFormat="1" applyFont="1" applyFill="1" applyBorder="1" applyAlignment="1" applyProtection="1">
      <alignment horizontal="center" vertical="center"/>
    </xf>
    <xf numFmtId="165" fontId="2" fillId="4" borderId="26" xfId="0" applyNumberFormat="1" applyFont="1" applyFill="1" applyBorder="1" applyAlignment="1" applyProtection="1">
      <alignment horizontal="center" vertical="center"/>
    </xf>
    <xf numFmtId="165" fontId="2" fillId="11" borderId="28" xfId="0" applyNumberFormat="1" applyFont="1" applyFill="1" applyBorder="1" applyAlignment="1" applyProtection="1">
      <alignment horizontal="center" vertical="center"/>
    </xf>
    <xf numFmtId="165" fontId="3" fillId="0" borderId="26" xfId="0" applyNumberFormat="1" applyFont="1" applyBorder="1" applyAlignment="1" applyProtection="1">
      <alignment horizontal="center" vertical="center"/>
    </xf>
    <xf numFmtId="165" fontId="1" fillId="7" borderId="28" xfId="0" applyNumberFormat="1" applyFont="1" applyFill="1" applyBorder="1" applyAlignment="1" applyProtection="1">
      <alignment horizontal="center" vertical="center"/>
    </xf>
    <xf numFmtId="165" fontId="3" fillId="3" borderId="28" xfId="0" applyNumberFormat="1" applyFont="1" applyFill="1" applyBorder="1" applyAlignment="1" applyProtection="1">
      <alignment horizontal="center" vertical="center"/>
    </xf>
    <xf numFmtId="165" fontId="1" fillId="5" borderId="28" xfId="0" applyNumberFormat="1" applyFont="1" applyFill="1" applyBorder="1" applyAlignment="1" applyProtection="1">
      <alignment horizontal="center" vertical="center"/>
    </xf>
    <xf numFmtId="167" fontId="1" fillId="4" borderId="28" xfId="0" applyNumberFormat="1" applyFont="1" applyFill="1" applyBorder="1" applyAlignment="1" applyProtection="1">
      <alignment horizontal="center" vertical="center"/>
    </xf>
    <xf numFmtId="167" fontId="1" fillId="4" borderId="26" xfId="0" applyNumberFormat="1" applyFont="1" applyFill="1" applyBorder="1" applyAlignment="1" applyProtection="1">
      <alignment horizontal="center" vertical="center"/>
    </xf>
    <xf numFmtId="165" fontId="1" fillId="8" borderId="29" xfId="0" applyNumberFormat="1" applyFont="1" applyFill="1" applyBorder="1" applyAlignment="1" applyProtection="1">
      <alignment horizontal="center" vertical="center"/>
    </xf>
    <xf numFmtId="0" fontId="1" fillId="11" borderId="30" xfId="0"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165" fontId="1" fillId="0" borderId="0" xfId="0" applyNumberFormat="1" applyFont="1" applyFill="1" applyBorder="1" applyAlignment="1" applyProtection="1">
      <alignment horizontal="center" vertical="center"/>
    </xf>
    <xf numFmtId="167" fontId="1" fillId="0" borderId="0" xfId="0" applyNumberFormat="1" applyFont="1" applyFill="1" applyBorder="1" applyAlignment="1" applyProtection="1">
      <alignment horizontal="center" vertical="center"/>
    </xf>
    <xf numFmtId="167" fontId="1" fillId="0" borderId="0" xfId="0" applyNumberFormat="1" applyFont="1" applyFill="1" applyBorder="1" applyAlignment="1" applyProtection="1"/>
    <xf numFmtId="167" fontId="1" fillId="4" borderId="26" xfId="0" applyNumberFormat="1" applyFont="1" applyFill="1" applyBorder="1" applyAlignment="1" applyProtection="1"/>
    <xf numFmtId="167" fontId="1" fillId="4" borderId="31" xfId="0" applyNumberFormat="1" applyFont="1" applyFill="1" applyBorder="1" applyAlignment="1" applyProtection="1"/>
    <xf numFmtId="165" fontId="3" fillId="0" borderId="26" xfId="0" applyNumberFormat="1" applyFont="1" applyFill="1" applyBorder="1" applyAlignment="1" applyProtection="1">
      <alignment horizontal="center" vertical="center"/>
    </xf>
    <xf numFmtId="165" fontId="2" fillId="0" borderId="26" xfId="0" applyNumberFormat="1" applyFont="1" applyFill="1" applyBorder="1" applyAlignment="1" applyProtection="1">
      <alignment horizontal="center" vertical="center"/>
    </xf>
    <xf numFmtId="0" fontId="4" fillId="0" borderId="0" xfId="0" applyFont="1" applyBorder="1" applyAlignment="1">
      <alignment horizontal="center" vertical="center" wrapText="1"/>
    </xf>
    <xf numFmtId="0" fontId="1" fillId="11" borderId="32" xfId="0" applyFont="1" applyFill="1" applyBorder="1" applyAlignment="1">
      <alignment horizontal="right"/>
    </xf>
    <xf numFmtId="165" fontId="3" fillId="0" borderId="33" xfId="0" applyNumberFormat="1" applyFont="1" applyBorder="1" applyAlignment="1">
      <alignment horizontal="right"/>
    </xf>
    <xf numFmtId="165" fontId="2" fillId="3" borderId="9" xfId="0" applyNumberFormat="1" applyFont="1" applyFill="1" applyBorder="1" applyAlignment="1">
      <alignment horizontal="right"/>
    </xf>
    <xf numFmtId="165" fontId="2" fillId="4" borderId="33" xfId="0" applyNumberFormat="1" applyFont="1" applyFill="1" applyBorder="1" applyAlignment="1">
      <alignment horizontal="right"/>
    </xf>
    <xf numFmtId="165" fontId="2" fillId="11" borderId="34" xfId="0" applyNumberFormat="1" applyFont="1" applyFill="1" applyBorder="1" applyAlignment="1">
      <alignment horizontal="right"/>
    </xf>
    <xf numFmtId="165" fontId="3" fillId="0" borderId="35" xfId="0" applyNumberFormat="1" applyFont="1" applyBorder="1" applyAlignment="1">
      <alignment horizontal="right"/>
    </xf>
    <xf numFmtId="165" fontId="9" fillId="3" borderId="9" xfId="0" applyNumberFormat="1" applyFont="1" applyFill="1" applyBorder="1" applyAlignment="1">
      <alignment horizontal="right"/>
    </xf>
    <xf numFmtId="165" fontId="1" fillId="7" borderId="9" xfId="0" applyNumberFormat="1" applyFont="1" applyFill="1" applyBorder="1" applyAlignment="1">
      <alignment horizontal="right"/>
    </xf>
    <xf numFmtId="165" fontId="1" fillId="0" borderId="33" xfId="0" applyNumberFormat="1" applyFont="1" applyBorder="1" applyAlignment="1">
      <alignment horizontal="right"/>
    </xf>
    <xf numFmtId="165" fontId="1" fillId="5" borderId="9" xfId="0" applyNumberFormat="1" applyFont="1" applyFill="1" applyBorder="1" applyAlignment="1">
      <alignment horizontal="right"/>
    </xf>
    <xf numFmtId="167" fontId="1" fillId="2" borderId="9" xfId="0" applyNumberFormat="1" applyFont="1" applyFill="1" applyBorder="1" applyAlignment="1" applyProtection="1">
      <alignment horizontal="right"/>
      <protection locked="0"/>
    </xf>
    <xf numFmtId="167" fontId="1" fillId="0" borderId="33" xfId="0" applyNumberFormat="1" applyFont="1" applyFill="1" applyBorder="1" applyAlignment="1" applyProtection="1">
      <alignment horizontal="right"/>
      <protection locked="0"/>
    </xf>
    <xf numFmtId="164" fontId="1" fillId="13" borderId="9" xfId="0" applyNumberFormat="1" applyFont="1" applyFill="1" applyBorder="1" applyAlignment="1" applyProtection="1">
      <alignment horizontal="right"/>
      <protection locked="0"/>
    </xf>
    <xf numFmtId="165" fontId="1" fillId="8" borderId="9" xfId="0" applyNumberFormat="1" applyFont="1" applyFill="1" applyBorder="1" applyAlignment="1">
      <alignment horizontal="right"/>
    </xf>
    <xf numFmtId="165" fontId="16" fillId="0" borderId="36" xfId="0" applyNumberFormat="1" applyFont="1" applyBorder="1" applyAlignment="1">
      <alignment horizontal="right"/>
    </xf>
    <xf numFmtId="165" fontId="2" fillId="12" borderId="28" xfId="0" applyNumberFormat="1" applyFont="1" applyFill="1" applyBorder="1" applyAlignment="1" applyProtection="1">
      <alignment horizontal="center" vertical="center"/>
    </xf>
    <xf numFmtId="165" fontId="1" fillId="12" borderId="28" xfId="0" applyNumberFormat="1" applyFont="1" applyFill="1" applyBorder="1" applyAlignment="1" applyProtection="1">
      <alignment horizontal="center" vertical="center"/>
    </xf>
    <xf numFmtId="165" fontId="3" fillId="12" borderId="28" xfId="0" applyNumberFormat="1" applyFont="1" applyFill="1" applyBorder="1" applyAlignment="1" applyProtection="1">
      <alignment horizontal="center" vertical="center"/>
    </xf>
    <xf numFmtId="167" fontId="1" fillId="12" borderId="28" xfId="0" applyNumberFormat="1" applyFont="1" applyFill="1" applyBorder="1" applyAlignment="1" applyProtection="1">
      <alignment horizontal="center" vertical="center"/>
    </xf>
    <xf numFmtId="165" fontId="1" fillId="12" borderId="29" xfId="0" applyNumberFormat="1" applyFont="1" applyFill="1" applyBorder="1" applyAlignment="1" applyProtection="1">
      <alignment horizontal="center" vertical="center"/>
    </xf>
    <xf numFmtId="167" fontId="1" fillId="4" borderId="30" xfId="0" applyNumberFormat="1" applyFont="1" applyFill="1" applyBorder="1" applyAlignment="1" applyProtection="1">
      <alignment horizontal="center" vertical="center"/>
    </xf>
    <xf numFmtId="10" fontId="3" fillId="0" borderId="0" xfId="0" applyNumberFormat="1" applyFont="1" applyBorder="1" applyAlignment="1" applyProtection="1">
      <alignment horizontal="center" vertical="center"/>
    </xf>
    <xf numFmtId="10" fontId="3" fillId="0" borderId="0" xfId="5" applyNumberFormat="1" applyFont="1" applyFill="1" applyBorder="1" applyAlignment="1" applyProtection="1"/>
    <xf numFmtId="10" fontId="36" fillId="0" borderId="0" xfId="5" applyNumberFormat="1" applyFont="1" applyFill="1" applyBorder="1" applyAlignment="1" applyProtection="1"/>
    <xf numFmtId="165" fontId="1" fillId="0" borderId="0" xfId="5" applyNumberFormat="1" applyFont="1" applyFill="1" applyBorder="1" applyAlignment="1" applyProtection="1">
      <alignment horizontal="center" vertical="center"/>
    </xf>
    <xf numFmtId="165" fontId="0" fillId="0" borderId="0" xfId="5"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protection locked="0"/>
    </xf>
    <xf numFmtId="10" fontId="0" fillId="0" borderId="0" xfId="5" applyNumberFormat="1" applyFont="1" applyFill="1" applyBorder="1" applyAlignment="1" applyProtection="1">
      <alignment horizontal="center" vertical="center"/>
    </xf>
    <xf numFmtId="165" fontId="1" fillId="11" borderId="30" xfId="5" applyNumberFormat="1" applyFont="1" applyFill="1" applyBorder="1" applyAlignment="1" applyProtection="1">
      <alignment horizontal="center" vertical="center"/>
    </xf>
    <xf numFmtId="165" fontId="0" fillId="0" borderId="26" xfId="5" applyNumberFormat="1" applyFont="1" applyBorder="1" applyAlignment="1" applyProtection="1">
      <alignment horizontal="center" vertical="center"/>
    </xf>
    <xf numFmtId="10" fontId="0" fillId="0" borderId="26" xfId="5" applyNumberFormat="1" applyFont="1" applyBorder="1" applyAlignment="1" applyProtection="1">
      <alignment horizontal="center" vertical="center"/>
    </xf>
    <xf numFmtId="167" fontId="1" fillId="4" borderId="37" xfId="0" applyNumberFormat="1" applyFont="1" applyFill="1" applyBorder="1" applyAlignment="1" applyProtection="1"/>
    <xf numFmtId="10" fontId="2" fillId="11" borderId="30" xfId="5" applyNumberFormat="1" applyFont="1" applyFill="1" applyBorder="1" applyAlignment="1" applyProtection="1">
      <alignment horizontal="right"/>
    </xf>
    <xf numFmtId="169" fontId="12" fillId="0" borderId="26" xfId="1" applyNumberFormat="1" applyFont="1" applyBorder="1" applyProtection="1"/>
    <xf numFmtId="169" fontId="2" fillId="3" borderId="28" xfId="5" applyNumberFormat="1" applyFont="1" applyFill="1" applyBorder="1" applyProtection="1"/>
    <xf numFmtId="0" fontId="2" fillId="0" borderId="26" xfId="0" applyFont="1" applyFill="1" applyBorder="1" applyProtection="1"/>
    <xf numFmtId="169" fontId="12" fillId="0" borderId="26" xfId="5" applyNumberFormat="1" applyFont="1" applyFill="1" applyBorder="1" applyProtection="1"/>
    <xf numFmtId="169" fontId="12" fillId="7" borderId="28" xfId="5" applyNumberFormat="1" applyFont="1" applyFill="1" applyBorder="1" applyProtection="1"/>
    <xf numFmtId="169" fontId="12" fillId="0" borderId="26" xfId="5" applyNumberFormat="1" applyFont="1" applyBorder="1" applyProtection="1"/>
    <xf numFmtId="169" fontId="12" fillId="3" borderId="28" xfId="5" applyNumberFormat="1" applyFont="1" applyFill="1" applyBorder="1" applyProtection="1"/>
    <xf numFmtId="169" fontId="12" fillId="0" borderId="26" xfId="0" applyNumberFormat="1" applyFont="1" applyBorder="1" applyProtection="1"/>
    <xf numFmtId="169" fontId="12" fillId="5" borderId="28" xfId="5" applyNumberFormat="1" applyFont="1" applyFill="1" applyBorder="1" applyProtection="1"/>
    <xf numFmtId="169" fontId="12" fillId="0" borderId="28" xfId="5" applyNumberFormat="1" applyFont="1" applyBorder="1" applyProtection="1"/>
    <xf numFmtId="169" fontId="12" fillId="8" borderId="29" xfId="5" applyNumberFormat="1" applyFont="1" applyFill="1" applyBorder="1" applyProtection="1"/>
    <xf numFmtId="0" fontId="12" fillId="0" borderId="0" xfId="5" applyNumberFormat="1" applyFont="1" applyFill="1" applyBorder="1" applyProtection="1"/>
    <xf numFmtId="0" fontId="3" fillId="0" borderId="0" xfId="2"/>
    <xf numFmtId="0" fontId="32" fillId="0" borderId="0" xfId="5" applyNumberFormat="1" applyFont="1" applyFill="1" applyBorder="1" applyAlignment="1" applyProtection="1">
      <alignment horizontal="center" vertical="center"/>
    </xf>
    <xf numFmtId="165" fontId="3" fillId="0" borderId="0" xfId="5" applyNumberFormat="1" applyFont="1" applyFill="1" applyBorder="1" applyAlignment="1" applyProtection="1">
      <alignment horizontal="center" vertical="center"/>
    </xf>
    <xf numFmtId="9" fontId="2" fillId="11" borderId="28" xfId="5" applyFont="1" applyFill="1" applyBorder="1" applyAlignment="1" applyProtection="1">
      <alignment horizontal="left"/>
      <protection locked="0"/>
    </xf>
    <xf numFmtId="165" fontId="2" fillId="11" borderId="28" xfId="0" applyNumberFormat="1" applyFont="1" applyFill="1" applyBorder="1" applyAlignment="1" applyProtection="1">
      <alignment horizontal="center" vertical="center"/>
      <protection locked="0"/>
    </xf>
    <xf numFmtId="0" fontId="3" fillId="0" borderId="27" xfId="5" applyNumberFormat="1" applyFont="1" applyBorder="1" applyAlignment="1">
      <alignment horizontal="center" wrapText="1"/>
    </xf>
    <xf numFmtId="0" fontId="0" fillId="0" borderId="16" xfId="5" applyNumberFormat="1" applyFont="1" applyBorder="1" applyAlignment="1">
      <alignment horizontal="center" wrapText="1"/>
    </xf>
    <xf numFmtId="0" fontId="0" fillId="0" borderId="26" xfId="5" applyNumberFormat="1" applyFont="1" applyBorder="1" applyAlignment="1">
      <alignment horizontal="center" wrapText="1"/>
    </xf>
    <xf numFmtId="0" fontId="0" fillId="0" borderId="1" xfId="5" applyNumberFormat="1" applyFont="1" applyBorder="1" applyAlignment="1">
      <alignment horizontal="center" wrapText="1"/>
    </xf>
    <xf numFmtId="0" fontId="0" fillId="0" borderId="38" xfId="5" applyNumberFormat="1" applyFont="1" applyBorder="1" applyAlignment="1">
      <alignment horizontal="center" wrapText="1"/>
    </xf>
    <xf numFmtId="0" fontId="0" fillId="0" borderId="3" xfId="5" applyNumberFormat="1" applyFont="1" applyBorder="1" applyAlignment="1">
      <alignment horizontal="center" wrapText="1"/>
    </xf>
    <xf numFmtId="0" fontId="3" fillId="0" borderId="2" xfId="0" applyFont="1" applyBorder="1"/>
    <xf numFmtId="10" fontId="3" fillId="0" borderId="23" xfId="0" applyNumberFormat="1" applyFont="1" applyBorder="1" applyAlignment="1" applyProtection="1">
      <alignment horizontal="center" vertical="center"/>
    </xf>
    <xf numFmtId="165" fontId="3" fillId="0" borderId="0" xfId="0" applyNumberFormat="1" applyFont="1" applyBorder="1" applyAlignment="1" applyProtection="1">
      <alignment horizontal="center" vertical="center"/>
      <protection locked="0"/>
    </xf>
    <xf numFmtId="165" fontId="3" fillId="12" borderId="0" xfId="0" applyNumberFormat="1" applyFont="1" applyFill="1" applyBorder="1" applyProtection="1">
      <protection locked="0"/>
    </xf>
    <xf numFmtId="10" fontId="3" fillId="0" borderId="1" xfId="5" applyNumberFormat="1" applyFont="1" applyBorder="1" applyAlignment="1">
      <alignment horizontal="center" vertical="center"/>
    </xf>
    <xf numFmtId="2" fontId="10" fillId="0" borderId="1" xfId="5" applyNumberFormat="1" applyFont="1" applyBorder="1"/>
    <xf numFmtId="0" fontId="4" fillId="0" borderId="15" xfId="0" applyFont="1" applyBorder="1" applyAlignment="1" applyProtection="1">
      <alignment wrapText="1"/>
      <protection locked="0"/>
    </xf>
    <xf numFmtId="0" fontId="3" fillId="0" borderId="15" xfId="0" applyFont="1" applyBorder="1"/>
    <xf numFmtId="165" fontId="3" fillId="0" borderId="15" xfId="0" applyNumberFormat="1" applyFont="1" applyBorder="1"/>
    <xf numFmtId="0" fontId="4" fillId="0" borderId="2" xfId="0" applyFont="1" applyBorder="1" applyAlignment="1" applyProtection="1">
      <alignment wrapText="1"/>
      <protection locked="0"/>
    </xf>
    <xf numFmtId="165" fontId="3" fillId="0" borderId="2" xfId="0" applyNumberFormat="1" applyFont="1" applyBorder="1" applyProtection="1">
      <protection locked="0"/>
    </xf>
    <xf numFmtId="165" fontId="3" fillId="14" borderId="0" xfId="0" applyNumberFormat="1" applyFont="1" applyFill="1" applyBorder="1" applyProtection="1">
      <protection locked="0"/>
    </xf>
    <xf numFmtId="0" fontId="3" fillId="14" borderId="0" xfId="0" applyFont="1" applyFill="1" applyBorder="1" applyAlignment="1">
      <alignment horizontal="center" vertical="center"/>
    </xf>
    <xf numFmtId="0" fontId="3" fillId="14" borderId="0" xfId="0" applyFont="1" applyFill="1" applyBorder="1"/>
    <xf numFmtId="165" fontId="3" fillId="14" borderId="0" xfId="0" applyNumberFormat="1" applyFont="1" applyFill="1" applyBorder="1"/>
    <xf numFmtId="0" fontId="37" fillId="0" borderId="0" xfId="2" applyFont="1" applyBorder="1" applyAlignment="1" applyProtection="1">
      <alignment horizontal="center" vertical="center" wrapText="1"/>
      <protection locked="0"/>
    </xf>
    <xf numFmtId="0" fontId="3" fillId="0" borderId="15" xfId="0" applyFont="1" applyBorder="1" applyAlignment="1" applyProtection="1">
      <alignment wrapText="1"/>
      <protection locked="0"/>
    </xf>
    <xf numFmtId="10" fontId="10" fillId="0" borderId="16" xfId="5" applyNumberFormat="1" applyFont="1" applyBorder="1"/>
    <xf numFmtId="0" fontId="3" fillId="0" borderId="2" xfId="0" applyFont="1" applyBorder="1" applyAlignment="1" applyProtection="1">
      <alignment wrapText="1"/>
      <protection locked="0"/>
    </xf>
    <xf numFmtId="165" fontId="3" fillId="0" borderId="2" xfId="0" applyNumberFormat="1" applyFont="1" applyBorder="1" applyAlignment="1" applyProtection="1">
      <alignment wrapText="1"/>
      <protection locked="0"/>
    </xf>
    <xf numFmtId="10" fontId="22" fillId="0" borderId="3" xfId="5" applyNumberFormat="1" applyFont="1" applyBorder="1"/>
    <xf numFmtId="0" fontId="39" fillId="0" borderId="0" xfId="3" applyFont="1" applyBorder="1" applyAlignment="1" applyProtection="1">
      <alignment wrapText="1"/>
      <protection locked="0"/>
    </xf>
    <xf numFmtId="0" fontId="40" fillId="0" borderId="0" xfId="0" applyFont="1" applyFill="1" applyBorder="1"/>
    <xf numFmtId="0" fontId="40" fillId="0" borderId="0" xfId="0" applyFont="1" applyFill="1" applyBorder="1" applyAlignment="1">
      <alignment horizontal="right"/>
    </xf>
    <xf numFmtId="165" fontId="40" fillId="0" borderId="0" xfId="0" applyNumberFormat="1" applyFont="1" applyFill="1" applyBorder="1" applyAlignment="1">
      <alignment horizontal="right"/>
    </xf>
    <xf numFmtId="0" fontId="39" fillId="0" borderId="0" xfId="3" applyFont="1" applyFill="1" applyBorder="1" applyAlignment="1" applyProtection="1">
      <alignment wrapText="1"/>
      <protection locked="0"/>
    </xf>
    <xf numFmtId="0" fontId="40" fillId="0" borderId="0" xfId="2" applyFont="1" applyBorder="1" applyAlignment="1" applyProtection="1">
      <alignment wrapText="1"/>
      <protection locked="0"/>
    </xf>
    <xf numFmtId="0" fontId="41" fillId="0" borderId="0" xfId="2" applyFont="1" applyBorder="1" applyAlignment="1" applyProtection="1">
      <alignment wrapText="1"/>
      <protection locked="0"/>
    </xf>
    <xf numFmtId="165" fontId="40" fillId="0" borderId="0" xfId="0" applyNumberFormat="1" applyFont="1" applyBorder="1" applyProtection="1">
      <protection locked="0"/>
    </xf>
    <xf numFmtId="165" fontId="40" fillId="0" borderId="0" xfId="0" applyNumberFormat="1" applyFont="1" applyFill="1" applyBorder="1" applyProtection="1">
      <protection locked="0"/>
    </xf>
    <xf numFmtId="0" fontId="40" fillId="0" borderId="0" xfId="0" applyFont="1" applyBorder="1"/>
    <xf numFmtId="165" fontId="40" fillId="0" borderId="0" xfId="0" applyNumberFormat="1" applyFont="1" applyBorder="1"/>
    <xf numFmtId="0" fontId="41" fillId="0" borderId="0" xfId="0" applyFont="1" applyBorder="1" applyAlignment="1" applyProtection="1">
      <alignment wrapText="1"/>
      <protection locked="0"/>
    </xf>
    <xf numFmtId="165" fontId="40" fillId="0" borderId="0" xfId="0" applyNumberFormat="1" applyFont="1" applyFill="1" applyBorder="1"/>
    <xf numFmtId="0" fontId="40" fillId="0" borderId="0" xfId="0" applyFont="1" applyFill="1" applyBorder="1" applyAlignment="1">
      <alignment horizontal="left"/>
    </xf>
    <xf numFmtId="0" fontId="42" fillId="0" borderId="0" xfId="0" applyFont="1" applyFill="1" applyBorder="1"/>
    <xf numFmtId="0" fontId="40" fillId="0" borderId="0" xfId="0" applyFont="1" applyFill="1" applyBorder="1" applyAlignment="1">
      <alignment horizontal="center"/>
    </xf>
    <xf numFmtId="0" fontId="42" fillId="0" borderId="0" xfId="2" applyFont="1" applyBorder="1" applyAlignment="1" applyProtection="1">
      <alignment wrapText="1"/>
      <protection locked="0"/>
    </xf>
    <xf numFmtId="165" fontId="40" fillId="0" borderId="0" xfId="2" applyNumberFormat="1" applyFont="1" applyBorder="1" applyProtection="1">
      <protection locked="0"/>
    </xf>
    <xf numFmtId="165" fontId="40" fillId="0" borderId="0" xfId="2" applyNumberFormat="1" applyFont="1" applyFill="1" applyBorder="1" applyAlignment="1" applyProtection="1">
      <alignment horizontal="right"/>
      <protection locked="0"/>
    </xf>
    <xf numFmtId="10" fontId="40" fillId="0" borderId="0" xfId="5" applyNumberFormat="1" applyFont="1" applyBorder="1"/>
    <xf numFmtId="0" fontId="40" fillId="0" borderId="0" xfId="2" applyFont="1" applyFill="1" applyBorder="1" applyAlignment="1" applyProtection="1">
      <alignment wrapText="1"/>
      <protection locked="0"/>
    </xf>
    <xf numFmtId="0" fontId="41" fillId="0" borderId="0" xfId="2" applyFont="1" applyFill="1" applyBorder="1" applyAlignment="1" applyProtection="1">
      <alignment wrapText="1"/>
      <protection locked="0"/>
    </xf>
    <xf numFmtId="165" fontId="40" fillId="0" borderId="0" xfId="2" applyNumberFormat="1" applyFont="1" applyFill="1" applyBorder="1" applyProtection="1">
      <protection locked="0"/>
    </xf>
    <xf numFmtId="0" fontId="42" fillId="0" borderId="0" xfId="2" applyFont="1" applyFill="1" applyBorder="1" applyAlignment="1" applyProtection="1">
      <alignment wrapText="1"/>
      <protection locked="0"/>
    </xf>
    <xf numFmtId="165" fontId="40" fillId="0" borderId="0" xfId="2" applyNumberFormat="1" applyFont="1" applyFill="1" applyBorder="1" applyAlignment="1" applyProtection="1">
      <alignment horizontal="right" wrapText="1"/>
      <protection locked="0"/>
    </xf>
    <xf numFmtId="0" fontId="40" fillId="0" borderId="0" xfId="2" quotePrefix="1" applyFont="1" applyFill="1" applyBorder="1" applyAlignment="1" applyProtection="1">
      <alignment horizontal="left" wrapText="1"/>
      <protection locked="0"/>
    </xf>
    <xf numFmtId="165" fontId="38" fillId="0" borderId="0" xfId="0" applyNumberFormat="1" applyFont="1" applyBorder="1"/>
    <xf numFmtId="0" fontId="40" fillId="0" borderId="0" xfId="2" applyFont="1" applyFill="1" applyBorder="1" applyAlignment="1" applyProtection="1">
      <alignment horizontal="left" wrapText="1"/>
      <protection locked="0"/>
    </xf>
    <xf numFmtId="165" fontId="40" fillId="0" borderId="0" xfId="2" applyNumberFormat="1" applyFont="1" applyFill="1" applyBorder="1" applyAlignment="1" applyProtection="1">
      <alignment wrapText="1"/>
      <protection locked="0"/>
    </xf>
    <xf numFmtId="0" fontId="40" fillId="0" borderId="0" xfId="0" applyFont="1" applyBorder="1" applyAlignment="1" applyProtection="1">
      <alignment horizontal="left" wrapText="1"/>
      <protection locked="0"/>
    </xf>
    <xf numFmtId="0" fontId="40" fillId="0" borderId="0" xfId="0" applyFont="1" applyBorder="1" applyAlignment="1" applyProtection="1">
      <alignment wrapText="1"/>
      <protection locked="0"/>
    </xf>
    <xf numFmtId="0" fontId="43" fillId="0" borderId="0" xfId="0" applyFont="1" applyBorder="1" applyAlignment="1" applyProtection="1">
      <alignment wrapText="1"/>
      <protection locked="0"/>
    </xf>
    <xf numFmtId="0" fontId="39" fillId="0" borderId="0" xfId="0" applyFont="1" applyBorder="1" applyAlignment="1" applyProtection="1">
      <alignment wrapText="1"/>
      <protection locked="0"/>
    </xf>
    <xf numFmtId="165" fontId="40" fillId="0" borderId="0" xfId="0" applyNumberFormat="1" applyFont="1" applyFill="1" applyBorder="1" applyAlignment="1" applyProtection="1">
      <alignment wrapText="1"/>
      <protection locked="0"/>
    </xf>
    <xf numFmtId="0" fontId="39" fillId="0" borderId="0" xfId="2" applyFont="1" applyFill="1" applyBorder="1" applyAlignment="1" applyProtection="1">
      <alignment wrapText="1"/>
      <protection locked="0"/>
    </xf>
    <xf numFmtId="0" fontId="44" fillId="0" borderId="0" xfId="2" applyFont="1" applyBorder="1" applyAlignment="1" applyProtection="1">
      <alignment wrapText="1"/>
      <protection locked="0"/>
    </xf>
    <xf numFmtId="0" fontId="45" fillId="0" borderId="0" xfId="2" applyFont="1" applyBorder="1" applyAlignment="1" applyProtection="1">
      <alignment wrapText="1"/>
      <protection locked="0"/>
    </xf>
    <xf numFmtId="165" fontId="44" fillId="0" borderId="0" xfId="2" applyNumberFormat="1" applyFont="1" applyBorder="1" applyProtection="1">
      <protection locked="0"/>
    </xf>
    <xf numFmtId="165" fontId="44" fillId="0" borderId="0" xfId="2" applyNumberFormat="1" applyFont="1" applyBorder="1" applyAlignment="1" applyProtection="1">
      <alignment wrapText="1"/>
      <protection locked="0"/>
    </xf>
    <xf numFmtId="0" fontId="46" fillId="0" borderId="0" xfId="2" applyFont="1" applyBorder="1" applyAlignment="1" applyProtection="1">
      <alignment wrapText="1"/>
      <protection locked="0"/>
    </xf>
    <xf numFmtId="0" fontId="46" fillId="0" borderId="0" xfId="0" applyFont="1" applyBorder="1" applyAlignment="1" applyProtection="1">
      <alignment wrapText="1"/>
      <protection locked="0"/>
    </xf>
    <xf numFmtId="165" fontId="44" fillId="0" borderId="0" xfId="0" applyNumberFormat="1" applyFont="1" applyBorder="1" applyProtection="1">
      <protection locked="0"/>
    </xf>
    <xf numFmtId="165" fontId="44" fillId="0" borderId="0" xfId="0" applyNumberFormat="1" applyFont="1" applyBorder="1" applyAlignment="1" applyProtection="1">
      <alignment wrapText="1"/>
      <protection locked="0"/>
    </xf>
    <xf numFmtId="0" fontId="47" fillId="0" borderId="0" xfId="2" applyFont="1" applyBorder="1" applyAlignment="1" applyProtection="1">
      <alignment horizontal="left" wrapText="1"/>
      <protection locked="0"/>
    </xf>
    <xf numFmtId="165" fontId="44" fillId="0" borderId="0" xfId="0" applyNumberFormat="1" applyFont="1" applyBorder="1"/>
    <xf numFmtId="0" fontId="44" fillId="0" borderId="0" xfId="0" applyFont="1" applyFill="1" applyBorder="1" applyAlignment="1">
      <alignment horizontal="left"/>
    </xf>
    <xf numFmtId="0" fontId="47" fillId="0" borderId="0" xfId="0" applyFont="1" applyFill="1" applyBorder="1"/>
    <xf numFmtId="0" fontId="44" fillId="0" borderId="0" xfId="0" applyFont="1" applyFill="1" applyBorder="1" applyAlignment="1">
      <alignment horizontal="center"/>
    </xf>
    <xf numFmtId="165" fontId="44" fillId="0" borderId="0" xfId="0" applyNumberFormat="1" applyFont="1" applyFill="1" applyBorder="1" applyAlignment="1">
      <alignment horizontal="right"/>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14" fontId="6" fillId="0" borderId="0" xfId="0" applyNumberFormat="1" applyFont="1" applyFill="1" applyBorder="1" applyAlignment="1" applyProtection="1">
      <protection locked="0"/>
    </xf>
    <xf numFmtId="0" fontId="6" fillId="12" borderId="14" xfId="0" applyFont="1" applyFill="1" applyBorder="1" applyAlignment="1">
      <alignment horizontal="center" vertical="center"/>
    </xf>
    <xf numFmtId="0" fontId="6" fillId="12" borderId="15" xfId="0" applyFont="1" applyFill="1" applyBorder="1" applyAlignment="1">
      <alignment horizontal="center" vertical="center"/>
    </xf>
    <xf numFmtId="0" fontId="6" fillId="12" borderId="1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5" xfId="0" applyFont="1" applyFill="1" applyBorder="1" applyAlignment="1">
      <alignment horizontal="center" vertical="center"/>
    </xf>
    <xf numFmtId="0" fontId="6" fillId="12" borderId="2" xfId="0" applyFont="1" applyFill="1" applyBorder="1" applyAlignment="1">
      <alignment horizontal="center" vertical="center"/>
    </xf>
    <xf numFmtId="0" fontId="6" fillId="12" borderId="3" xfId="0" applyFont="1" applyFill="1" applyBorder="1" applyAlignment="1">
      <alignment horizontal="center" vertical="center"/>
    </xf>
    <xf numFmtId="10" fontId="1" fillId="0" borderId="27" xfId="5" applyNumberFormat="1" applyFont="1" applyFill="1" applyBorder="1" applyAlignment="1" applyProtection="1">
      <alignment horizontal="center" vertical="center" wrapText="1"/>
    </xf>
    <xf numFmtId="10" fontId="1" fillId="0" borderId="26" xfId="5" applyNumberFormat="1" applyFont="1" applyFill="1" applyBorder="1" applyAlignment="1" applyProtection="1">
      <alignment horizontal="center" vertical="center" wrapText="1"/>
    </xf>
    <xf numFmtId="10" fontId="1" fillId="0" borderId="38" xfId="5" applyNumberFormat="1" applyFont="1" applyFill="1" applyBorder="1" applyAlignment="1" applyProtection="1">
      <alignment horizontal="center" vertical="center" wrapText="1"/>
    </xf>
    <xf numFmtId="0" fontId="21" fillId="0" borderId="15" xfId="2" applyFont="1" applyBorder="1" applyAlignment="1" applyProtection="1">
      <alignment horizontal="center" wrapText="1"/>
      <protection locked="0"/>
    </xf>
    <xf numFmtId="0" fontId="21" fillId="0" borderId="16" xfId="2"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0" fontId="1" fillId="0" borderId="15"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21" fillId="0" borderId="15" xfId="0" applyFont="1" applyBorder="1" applyAlignment="1" applyProtection="1">
      <alignment horizontal="center" wrapText="1"/>
      <protection locked="0"/>
    </xf>
    <xf numFmtId="0" fontId="21" fillId="0" borderId="16" xfId="0" applyFont="1" applyBorder="1" applyAlignment="1" applyProtection="1">
      <alignment horizontal="center" wrapText="1"/>
      <protection locked="0"/>
    </xf>
    <xf numFmtId="0" fontId="21" fillId="0" borderId="2" xfId="0" applyFont="1" applyBorder="1" applyAlignment="1" applyProtection="1">
      <alignment horizontal="center" wrapText="1"/>
      <protection locked="0"/>
    </xf>
    <xf numFmtId="0" fontId="21" fillId="0" borderId="3" xfId="0" applyFont="1" applyBorder="1" applyAlignment="1" applyProtection="1">
      <alignment horizontal="center" wrapText="1"/>
      <protection locked="0"/>
    </xf>
  </cellXfs>
  <cellStyles count="6">
    <cellStyle name="Currency" xfId="1" builtinId="4"/>
    <cellStyle name="Normal" xfId="0" builtinId="0"/>
    <cellStyle name="Normal 2" xfId="2"/>
    <cellStyle name="Normal 3" xfId="3"/>
    <cellStyle name="Normal 4"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2"/>
  <sheetViews>
    <sheetView tabSelected="1" topLeftCell="F1" zoomScaleNormal="100" workbookViewId="0">
      <selection activeCell="O190" sqref="O190"/>
    </sheetView>
  </sheetViews>
  <sheetFormatPr defaultRowHeight="12.75" x14ac:dyDescent="0.2"/>
  <cols>
    <col min="1" max="1" width="70.85546875" style="15" customWidth="1"/>
    <col min="2" max="2" width="4.85546875" style="15" customWidth="1"/>
    <col min="3" max="3" width="20.85546875" style="15" customWidth="1"/>
    <col min="4" max="4" width="15.85546875" style="15" customWidth="1"/>
    <col min="5" max="5" width="8.42578125" style="15" customWidth="1"/>
    <col min="6" max="6" width="11.42578125" style="15" bestFit="1" customWidth="1"/>
    <col min="7" max="7" width="19" style="15" customWidth="1"/>
    <col min="8" max="8" width="14.85546875" style="15" bestFit="1" customWidth="1"/>
    <col min="9" max="9" width="18.7109375" style="15" bestFit="1" customWidth="1"/>
    <col min="10" max="10" width="14.5703125" style="15" customWidth="1"/>
    <col min="11" max="12" width="5.7109375" style="15" customWidth="1"/>
    <col min="13" max="13" width="20.7109375" style="20" customWidth="1"/>
    <col min="14" max="14" width="5.7109375" style="15" customWidth="1"/>
    <col min="15" max="15" width="20.7109375" style="15" customWidth="1"/>
    <col min="16" max="16" width="5.7109375" style="15" customWidth="1"/>
    <col min="17" max="17" width="17.7109375" style="15" customWidth="1"/>
    <col min="18" max="18" width="5.7109375" style="15" customWidth="1"/>
    <col min="19" max="19" width="12.85546875" style="15" customWidth="1"/>
    <col min="20" max="20" width="5.7109375" style="15" customWidth="1"/>
    <col min="21" max="21" width="23.42578125" style="15" customWidth="1"/>
    <col min="22" max="22" width="3" style="15" customWidth="1"/>
    <col min="23" max="16384" width="9.140625" style="15"/>
  </cols>
  <sheetData>
    <row r="1" spans="1:22" ht="3" customHeight="1" thickBot="1" x14ac:dyDescent="0.25"/>
    <row r="2" spans="1:22" s="1" customFormat="1" ht="24" thickBot="1" x14ac:dyDescent="0.4">
      <c r="B2" s="127"/>
      <c r="C2" s="258"/>
      <c r="D2" s="128"/>
      <c r="E2" s="128"/>
      <c r="F2" s="129"/>
      <c r="G2" s="130"/>
      <c r="H2" s="131"/>
      <c r="I2" s="350"/>
      <c r="J2" s="349"/>
      <c r="K2" s="134"/>
      <c r="L2" s="134"/>
      <c r="M2" s="351"/>
      <c r="N2" s="538"/>
      <c r="O2" s="538"/>
      <c r="P2" s="538"/>
      <c r="Q2" s="538"/>
      <c r="R2" s="538"/>
      <c r="S2" s="538"/>
    </row>
    <row r="3" spans="1:22" ht="13.5" thickBot="1" x14ac:dyDescent="0.25">
      <c r="B3" s="14"/>
      <c r="C3" s="9"/>
      <c r="D3" s="9"/>
      <c r="E3" s="16"/>
      <c r="F3" s="3"/>
      <c r="G3" s="16"/>
      <c r="H3" s="16"/>
      <c r="I3" s="16"/>
      <c r="J3" s="20"/>
      <c r="K3" s="107"/>
      <c r="L3" s="370"/>
      <c r="M3" s="371"/>
      <c r="N3" s="371"/>
      <c r="O3" s="371"/>
      <c r="P3" s="371"/>
      <c r="Q3" s="371"/>
      <c r="R3" s="371"/>
      <c r="S3" s="371"/>
      <c r="T3" s="284"/>
      <c r="U3" s="284"/>
      <c r="V3" s="285"/>
    </row>
    <row r="4" spans="1:22" ht="13.5" customHeight="1" thickBot="1" x14ac:dyDescent="0.25">
      <c r="B4" s="298"/>
      <c r="C4" s="352" t="s">
        <v>75</v>
      </c>
      <c r="D4" s="353"/>
      <c r="E4" s="300"/>
      <c r="F4" s="354"/>
      <c r="G4" s="352"/>
      <c r="H4" s="355"/>
      <c r="I4" s="356"/>
      <c r="J4" s="357"/>
      <c r="K4" s="107"/>
      <c r="L4" s="347"/>
      <c r="M4" s="548" t="s">
        <v>284</v>
      </c>
      <c r="N4" s="348"/>
      <c r="O4" s="548" t="s">
        <v>287</v>
      </c>
      <c r="P4" s="348"/>
      <c r="Q4" s="548" t="s">
        <v>285</v>
      </c>
      <c r="R4" s="430"/>
      <c r="S4" s="548" t="s">
        <v>286</v>
      </c>
      <c r="T4" s="20"/>
      <c r="U4" s="20"/>
      <c r="V4" s="35"/>
    </row>
    <row r="5" spans="1:22" ht="12.75" customHeight="1" x14ac:dyDescent="0.2">
      <c r="B5" s="539" t="s">
        <v>330</v>
      </c>
      <c r="C5" s="540"/>
      <c r="D5" s="540"/>
      <c r="E5" s="540"/>
      <c r="F5" s="540"/>
      <c r="G5" s="540"/>
      <c r="H5" s="540"/>
      <c r="I5" s="540"/>
      <c r="J5" s="541"/>
      <c r="K5" s="453"/>
      <c r="L5" s="347"/>
      <c r="M5" s="549"/>
      <c r="N5" s="135"/>
      <c r="O5" s="549"/>
      <c r="P5" s="135"/>
      <c r="Q5" s="549"/>
      <c r="R5" s="431"/>
      <c r="S5" s="549"/>
      <c r="T5" s="20"/>
      <c r="U5" s="20"/>
      <c r="V5" s="35"/>
    </row>
    <row r="6" spans="1:22" x14ac:dyDescent="0.2">
      <c r="B6" s="542"/>
      <c r="C6" s="543"/>
      <c r="D6" s="543"/>
      <c r="E6" s="543"/>
      <c r="F6" s="543"/>
      <c r="G6" s="543"/>
      <c r="H6" s="543"/>
      <c r="I6" s="543"/>
      <c r="J6" s="544"/>
      <c r="K6" s="107"/>
      <c r="L6" s="347"/>
      <c r="M6" s="549"/>
      <c r="N6" s="108"/>
      <c r="O6" s="549"/>
      <c r="P6" s="135"/>
      <c r="Q6" s="549"/>
      <c r="R6" s="431"/>
      <c r="S6" s="549"/>
      <c r="T6" s="20"/>
      <c r="U6" s="20"/>
      <c r="V6" s="35"/>
    </row>
    <row r="7" spans="1:22" x14ac:dyDescent="0.2">
      <c r="B7" s="542"/>
      <c r="C7" s="543"/>
      <c r="D7" s="543"/>
      <c r="E7" s="543"/>
      <c r="F7" s="543"/>
      <c r="G7" s="543"/>
      <c r="H7" s="543"/>
      <c r="I7" s="543"/>
      <c r="J7" s="544"/>
      <c r="K7" s="107"/>
      <c r="L7" s="347"/>
      <c r="M7" s="549"/>
      <c r="N7" s="108"/>
      <c r="O7" s="549"/>
      <c r="P7" s="135"/>
      <c r="Q7" s="549"/>
      <c r="R7" s="431"/>
      <c r="S7" s="549"/>
      <c r="T7" s="20"/>
      <c r="U7" s="20"/>
      <c r="V7" s="35"/>
    </row>
    <row r="8" spans="1:22" x14ac:dyDescent="0.2">
      <c r="B8" s="542"/>
      <c r="C8" s="543"/>
      <c r="D8" s="543"/>
      <c r="E8" s="543"/>
      <c r="F8" s="543"/>
      <c r="G8" s="543"/>
      <c r="H8" s="543"/>
      <c r="I8" s="543"/>
      <c r="J8" s="544"/>
      <c r="K8" s="107"/>
      <c r="L8" s="347"/>
      <c r="M8" s="549"/>
      <c r="N8" s="108"/>
      <c r="O8" s="549"/>
      <c r="P8" s="135"/>
      <c r="Q8" s="549"/>
      <c r="R8" s="431"/>
      <c r="S8" s="549"/>
      <c r="T8" s="20"/>
      <c r="U8" s="20"/>
      <c r="V8" s="35"/>
    </row>
    <row r="9" spans="1:22" x14ac:dyDescent="0.2">
      <c r="A9" s="358"/>
      <c r="B9" s="542"/>
      <c r="C9" s="543"/>
      <c r="D9" s="543"/>
      <c r="E9" s="543"/>
      <c r="F9" s="543"/>
      <c r="G9" s="543"/>
      <c r="H9" s="543"/>
      <c r="I9" s="543"/>
      <c r="J9" s="544"/>
      <c r="K9" s="107"/>
      <c r="L9" s="347"/>
      <c r="M9" s="549"/>
      <c r="N9" s="108"/>
      <c r="O9" s="549"/>
      <c r="P9" s="135"/>
      <c r="Q9" s="549"/>
      <c r="R9" s="431"/>
      <c r="S9" s="549"/>
      <c r="T9" s="20"/>
      <c r="U9" s="20"/>
      <c r="V9" s="35"/>
    </row>
    <row r="10" spans="1:22" ht="13.5" thickBot="1" x14ac:dyDescent="0.25">
      <c r="B10" s="545"/>
      <c r="C10" s="546"/>
      <c r="D10" s="546"/>
      <c r="E10" s="546"/>
      <c r="F10" s="546"/>
      <c r="G10" s="546"/>
      <c r="H10" s="546"/>
      <c r="I10" s="546"/>
      <c r="J10" s="547"/>
      <c r="K10" s="107"/>
      <c r="L10" s="347"/>
      <c r="M10" s="549"/>
      <c r="N10" s="108"/>
      <c r="O10" s="549"/>
      <c r="P10" s="135"/>
      <c r="Q10" s="549"/>
      <c r="R10" s="431"/>
      <c r="S10" s="549"/>
      <c r="T10" s="20"/>
      <c r="U10" s="20"/>
      <c r="V10" s="35"/>
    </row>
    <row r="11" spans="1:22" x14ac:dyDescent="0.2">
      <c r="B11" s="359"/>
      <c r="C11" s="359"/>
      <c r="D11" s="359"/>
      <c r="E11" s="359"/>
      <c r="F11" s="359"/>
      <c r="G11" s="359"/>
      <c r="H11" s="359"/>
      <c r="I11" s="359"/>
      <c r="J11" s="359"/>
      <c r="K11" s="107"/>
      <c r="L11" s="347"/>
      <c r="M11" s="549"/>
      <c r="N11" s="108"/>
      <c r="O11" s="549"/>
      <c r="P11" s="369"/>
      <c r="Q11" s="549"/>
      <c r="R11" s="431"/>
      <c r="S11" s="549"/>
      <c r="T11" s="20"/>
      <c r="U11" s="20"/>
      <c r="V11" s="35"/>
    </row>
    <row r="12" spans="1:22" ht="13.5" thickBot="1" x14ac:dyDescent="0.25">
      <c r="B12" s="14"/>
      <c r="C12" s="11"/>
      <c r="D12" s="23"/>
      <c r="E12" s="16"/>
      <c r="F12" s="3"/>
      <c r="G12" s="24"/>
      <c r="H12" s="24"/>
      <c r="I12" s="407" t="s">
        <v>272</v>
      </c>
      <c r="J12" s="24"/>
      <c r="K12" s="107"/>
      <c r="L12" s="347"/>
      <c r="M12" s="550"/>
      <c r="N12" s="108"/>
      <c r="O12" s="550"/>
      <c r="P12" s="135"/>
      <c r="Q12" s="550"/>
      <c r="R12" s="431"/>
      <c r="S12" s="550"/>
      <c r="T12" s="20"/>
      <c r="U12" s="20"/>
      <c r="V12" s="35"/>
    </row>
    <row r="13" spans="1:22" ht="15" customHeight="1" x14ac:dyDescent="0.2">
      <c r="B13" s="311"/>
      <c r="C13" s="312" t="s">
        <v>65</v>
      </c>
      <c r="D13" s="313"/>
      <c r="E13" s="314"/>
      <c r="F13" s="315" t="s">
        <v>34</v>
      </c>
      <c r="G13" s="314" t="s">
        <v>31</v>
      </c>
      <c r="H13" s="314" t="s">
        <v>35</v>
      </c>
      <c r="I13" s="408" t="s">
        <v>32</v>
      </c>
      <c r="J13" s="316" t="s">
        <v>33</v>
      </c>
      <c r="K13" s="107"/>
      <c r="L13" s="347"/>
      <c r="M13" s="397" t="s">
        <v>271</v>
      </c>
      <c r="N13" s="344"/>
      <c r="O13" s="397" t="s">
        <v>272</v>
      </c>
      <c r="P13" s="344"/>
      <c r="Q13" s="436" t="s">
        <v>11</v>
      </c>
      <c r="R13" s="432"/>
      <c r="S13" s="440" t="s">
        <v>277</v>
      </c>
      <c r="T13" s="20"/>
      <c r="U13" s="59"/>
      <c r="V13" s="35"/>
    </row>
    <row r="14" spans="1:22" x14ac:dyDescent="0.2">
      <c r="B14" s="95" t="s">
        <v>90</v>
      </c>
      <c r="C14" s="9" t="s">
        <v>46</v>
      </c>
      <c r="D14" s="9"/>
      <c r="E14" s="16"/>
      <c r="F14" s="32">
        <v>18</v>
      </c>
      <c r="G14" s="18">
        <f>G76</f>
        <v>0</v>
      </c>
      <c r="H14" s="18">
        <f t="shared" ref="H14:H19" si="0">G14/8</f>
        <v>0</v>
      </c>
      <c r="I14" s="409">
        <f>I76</f>
        <v>0</v>
      </c>
      <c r="J14" s="35">
        <f t="shared" ref="J14:J19" si="1">I14/I$38</f>
        <v>0</v>
      </c>
      <c r="K14" s="107"/>
      <c r="L14" s="347"/>
      <c r="M14" s="386">
        <v>0</v>
      </c>
      <c r="N14" s="264"/>
      <c r="O14" s="405">
        <f t="shared" ref="O14:O19" si="2">I14</f>
        <v>0</v>
      </c>
      <c r="P14" s="264"/>
      <c r="Q14" s="437">
        <f>G50</f>
        <v>0</v>
      </c>
      <c r="R14" s="433"/>
      <c r="S14" s="441">
        <f>O14-Q14</f>
        <v>0</v>
      </c>
      <c r="T14" s="20"/>
      <c r="U14" s="59" t="s">
        <v>46</v>
      </c>
      <c r="V14" s="35"/>
    </row>
    <row r="15" spans="1:22" ht="15" x14ac:dyDescent="0.2">
      <c r="B15" s="95" t="s">
        <v>91</v>
      </c>
      <c r="C15" s="9" t="s">
        <v>61</v>
      </c>
      <c r="D15" s="9"/>
      <c r="E15" s="16"/>
      <c r="F15" s="32">
        <v>18</v>
      </c>
      <c r="G15" s="18">
        <f>G88</f>
        <v>0</v>
      </c>
      <c r="H15" s="18">
        <f t="shared" si="0"/>
        <v>0</v>
      </c>
      <c r="I15" s="409">
        <f>I88</f>
        <v>0</v>
      </c>
      <c r="J15" s="35">
        <f t="shared" si="1"/>
        <v>0</v>
      </c>
      <c r="K15" s="107"/>
      <c r="L15" s="347"/>
      <c r="M15" s="386">
        <v>0</v>
      </c>
      <c r="N15" s="264"/>
      <c r="O15" s="405">
        <f t="shared" si="2"/>
        <v>0</v>
      </c>
      <c r="P15" s="454"/>
      <c r="Q15" s="437">
        <f>G51</f>
        <v>0</v>
      </c>
      <c r="R15" s="455"/>
      <c r="S15" s="441">
        <f>O15-Q15</f>
        <v>0</v>
      </c>
      <c r="T15" s="20"/>
      <c r="U15" s="59" t="s">
        <v>61</v>
      </c>
      <c r="V15" s="35"/>
    </row>
    <row r="16" spans="1:22" x14ac:dyDescent="0.2">
      <c r="B16" s="95" t="s">
        <v>92</v>
      </c>
      <c r="C16" s="9" t="s">
        <v>44</v>
      </c>
      <c r="D16" s="9"/>
      <c r="E16" s="16"/>
      <c r="F16" s="32">
        <v>15</v>
      </c>
      <c r="G16" s="18">
        <f>G104</f>
        <v>0</v>
      </c>
      <c r="H16" s="18">
        <f t="shared" si="0"/>
        <v>0</v>
      </c>
      <c r="I16" s="409">
        <f>I104</f>
        <v>0</v>
      </c>
      <c r="J16" s="35">
        <f t="shared" si="1"/>
        <v>0</v>
      </c>
      <c r="K16" s="107"/>
      <c r="L16" s="347"/>
      <c r="M16" s="386">
        <v>0</v>
      </c>
      <c r="N16" s="264"/>
      <c r="O16" s="405">
        <f t="shared" si="2"/>
        <v>0</v>
      </c>
      <c r="P16" s="452"/>
      <c r="Q16" s="437">
        <f>G52</f>
        <v>0</v>
      </c>
      <c r="R16" s="433"/>
      <c r="S16" s="441">
        <f>O16-Q16</f>
        <v>0</v>
      </c>
      <c r="T16" s="20"/>
      <c r="U16" s="59" t="s">
        <v>44</v>
      </c>
      <c r="V16" s="35"/>
    </row>
    <row r="17" spans="2:22" x14ac:dyDescent="0.2">
      <c r="B17" s="95" t="s">
        <v>93</v>
      </c>
      <c r="C17" s="9" t="s">
        <v>47</v>
      </c>
      <c r="D17" s="9"/>
      <c r="E17" s="16"/>
      <c r="F17" s="32">
        <v>15</v>
      </c>
      <c r="G17" s="18">
        <f>G114</f>
        <v>0</v>
      </c>
      <c r="H17" s="18">
        <f t="shared" si="0"/>
        <v>0</v>
      </c>
      <c r="I17" s="409">
        <f>I114</f>
        <v>0</v>
      </c>
      <c r="J17" s="35">
        <f t="shared" si="1"/>
        <v>0</v>
      </c>
      <c r="K17" s="107"/>
      <c r="L17" s="347"/>
      <c r="M17" s="386">
        <v>0</v>
      </c>
      <c r="N17" s="264"/>
      <c r="O17" s="405">
        <f t="shared" si="2"/>
        <v>0</v>
      </c>
      <c r="P17" s="264"/>
      <c r="Q17" s="437">
        <f>G53</f>
        <v>0</v>
      </c>
      <c r="R17" s="433"/>
      <c r="S17" s="441">
        <f>O17-Q17</f>
        <v>0</v>
      </c>
      <c r="T17" s="20"/>
      <c r="U17" s="59" t="s">
        <v>47</v>
      </c>
      <c r="V17" s="35"/>
    </row>
    <row r="18" spans="2:22" ht="13.5" thickBot="1" x14ac:dyDescent="0.25">
      <c r="B18" s="95" t="s">
        <v>94</v>
      </c>
      <c r="C18" s="9" t="s">
        <v>48</v>
      </c>
      <c r="D18" s="91"/>
      <c r="E18" s="16"/>
      <c r="F18" s="32">
        <v>15</v>
      </c>
      <c r="G18" s="18">
        <f>G137</f>
        <v>0</v>
      </c>
      <c r="H18" s="18">
        <f t="shared" si="0"/>
        <v>0</v>
      </c>
      <c r="I18" s="409">
        <f>I137</f>
        <v>0</v>
      </c>
      <c r="J18" s="35">
        <f t="shared" si="1"/>
        <v>0</v>
      </c>
      <c r="K18" s="107"/>
      <c r="L18" s="347"/>
      <c r="M18" s="386">
        <v>0</v>
      </c>
      <c r="N18" s="264"/>
      <c r="O18" s="405">
        <f t="shared" si="2"/>
        <v>0</v>
      </c>
      <c r="P18" s="264"/>
      <c r="Q18" s="437">
        <f>G54</f>
        <v>0</v>
      </c>
      <c r="R18" s="433"/>
      <c r="S18" s="441">
        <f>O18-Q18</f>
        <v>0</v>
      </c>
      <c r="T18" s="20"/>
      <c r="U18" s="59" t="s">
        <v>274</v>
      </c>
      <c r="V18" s="35"/>
    </row>
    <row r="19" spans="2:22" s="19" customFormat="1" ht="15" customHeight="1" thickBot="1" x14ac:dyDescent="0.25">
      <c r="B19" s="40"/>
      <c r="C19" s="41" t="s">
        <v>66</v>
      </c>
      <c r="D19" s="41"/>
      <c r="E19" s="42"/>
      <c r="F19" s="53"/>
      <c r="G19" s="56">
        <f>SUM(G14:G18)</f>
        <v>0</v>
      </c>
      <c r="H19" s="54">
        <f t="shared" si="0"/>
        <v>0</v>
      </c>
      <c r="I19" s="410">
        <f>SUM(I14:I18)</f>
        <v>0</v>
      </c>
      <c r="J19" s="55">
        <f t="shared" si="1"/>
        <v>0</v>
      </c>
      <c r="K19" s="136"/>
      <c r="L19" s="372"/>
      <c r="M19" s="423">
        <v>0</v>
      </c>
      <c r="N19" s="264"/>
      <c r="O19" s="387">
        <f t="shared" si="2"/>
        <v>0</v>
      </c>
      <c r="P19" s="264"/>
      <c r="Q19" s="387">
        <f>SUM(Q14:Q18)</f>
        <v>0</v>
      </c>
      <c r="R19" s="399"/>
      <c r="S19" s="442">
        <f>SUM(S14:S18)</f>
        <v>0</v>
      </c>
      <c r="U19" s="19" t="s">
        <v>275</v>
      </c>
      <c r="V19" s="248"/>
    </row>
    <row r="20" spans="2:22" s="19" customFormat="1" ht="15" customHeight="1" thickBot="1" x14ac:dyDescent="0.25">
      <c r="B20" s="44"/>
      <c r="C20" s="44"/>
      <c r="D20" s="44"/>
      <c r="E20" s="45"/>
      <c r="F20" s="45"/>
      <c r="G20" s="46"/>
      <c r="H20" s="43"/>
      <c r="I20" s="411"/>
      <c r="J20" s="47"/>
      <c r="K20" s="136"/>
      <c r="L20" s="372"/>
      <c r="M20" s="388"/>
      <c r="N20" s="136"/>
      <c r="O20" s="388"/>
      <c r="P20" s="136"/>
      <c r="Q20" s="406"/>
      <c r="R20" s="399"/>
      <c r="S20" s="443"/>
      <c r="V20" s="248"/>
    </row>
    <row r="21" spans="2:22" s="19" customFormat="1" ht="12" customHeight="1" x14ac:dyDescent="0.2">
      <c r="B21" s="317"/>
      <c r="C21" s="318" t="s">
        <v>64</v>
      </c>
      <c r="D21" s="319"/>
      <c r="E21" s="320"/>
      <c r="F21" s="321"/>
      <c r="G21" s="322"/>
      <c r="H21" s="320"/>
      <c r="I21" s="412"/>
      <c r="J21" s="323"/>
      <c r="K21" s="136"/>
      <c r="L21" s="372"/>
      <c r="M21" s="389"/>
      <c r="N21" s="136"/>
      <c r="O21" s="389"/>
      <c r="P21" s="136"/>
      <c r="Q21" s="457"/>
      <c r="R21" s="434"/>
      <c r="S21" s="456"/>
      <c r="V21" s="248"/>
    </row>
    <row r="22" spans="2:22" x14ac:dyDescent="0.2">
      <c r="B22" s="38"/>
      <c r="C22" s="9" t="s">
        <v>50</v>
      </c>
      <c r="D22" s="9"/>
      <c r="E22" s="17" t="s">
        <v>25</v>
      </c>
      <c r="F22" s="89">
        <v>0.5</v>
      </c>
      <c r="G22" s="17"/>
      <c r="H22" s="17"/>
      <c r="I22" s="409">
        <f>I160</f>
        <v>0</v>
      </c>
      <c r="J22" s="35">
        <f>I22/I$38</f>
        <v>0</v>
      </c>
      <c r="K22" s="107"/>
      <c r="L22" s="347"/>
      <c r="M22" s="386">
        <v>0</v>
      </c>
      <c r="N22" s="264"/>
      <c r="O22" s="405">
        <f>I22</f>
        <v>0</v>
      </c>
      <c r="P22" s="264"/>
      <c r="Q22" s="437">
        <f>G57</f>
        <v>0</v>
      </c>
      <c r="R22" s="433"/>
      <c r="S22" s="441">
        <f>O22-Q22</f>
        <v>0</v>
      </c>
      <c r="T22" s="364"/>
      <c r="U22" s="279" t="s">
        <v>50</v>
      </c>
      <c r="V22" s="35"/>
    </row>
    <row r="23" spans="2:22" x14ac:dyDescent="0.2">
      <c r="B23" s="38"/>
      <c r="C23" s="10" t="s">
        <v>276</v>
      </c>
      <c r="D23" s="9"/>
      <c r="E23" s="17"/>
      <c r="F23" s="5"/>
      <c r="G23" s="17"/>
      <c r="H23" s="17"/>
      <c r="I23" s="409">
        <f>I189</f>
        <v>0</v>
      </c>
      <c r="J23" s="35">
        <f>I23/I$38</f>
        <v>0</v>
      </c>
      <c r="K23" s="107"/>
      <c r="L23" s="347"/>
      <c r="M23" s="386">
        <v>0</v>
      </c>
      <c r="N23" s="264"/>
      <c r="O23" s="405">
        <f>I23</f>
        <v>0</v>
      </c>
      <c r="P23" s="264"/>
      <c r="Q23" s="437">
        <f>G58</f>
        <v>0</v>
      </c>
      <c r="R23" s="433"/>
      <c r="S23" s="441">
        <f>O23-Q23</f>
        <v>0</v>
      </c>
      <c r="T23" s="34"/>
      <c r="U23" s="279" t="s">
        <v>276</v>
      </c>
      <c r="V23" s="35"/>
    </row>
    <row r="24" spans="2:22" ht="13.5" thickBot="1" x14ac:dyDescent="0.25">
      <c r="B24" s="39"/>
      <c r="C24" s="36" t="s">
        <v>67</v>
      </c>
      <c r="D24" s="36"/>
      <c r="E24" s="48"/>
      <c r="F24" s="49"/>
      <c r="G24" s="48"/>
      <c r="H24" s="48"/>
      <c r="I24" s="413">
        <f>I322</f>
        <v>0</v>
      </c>
      <c r="J24" s="37">
        <f>I24/I$38</f>
        <v>0</v>
      </c>
      <c r="K24" s="107"/>
      <c r="L24" s="347"/>
      <c r="M24" s="386">
        <v>0</v>
      </c>
      <c r="N24" s="264"/>
      <c r="O24" s="405">
        <f>I24</f>
        <v>0</v>
      </c>
      <c r="P24" s="264"/>
      <c r="Q24" s="437">
        <f>G59</f>
        <v>0</v>
      </c>
      <c r="R24" s="433"/>
      <c r="S24" s="441">
        <f>O24-Q24</f>
        <v>0</v>
      </c>
      <c r="T24" s="364"/>
      <c r="U24" s="279" t="s">
        <v>67</v>
      </c>
      <c r="V24" s="35"/>
    </row>
    <row r="25" spans="2:22" ht="13.5" thickBot="1" x14ac:dyDescent="0.25">
      <c r="B25" s="50"/>
      <c r="C25" s="81" t="s">
        <v>73</v>
      </c>
      <c r="D25" s="82"/>
      <c r="E25" s="72"/>
      <c r="F25" s="73"/>
      <c r="G25" s="72"/>
      <c r="H25" s="72"/>
      <c r="I25" s="414">
        <f>I22+I23+I24</f>
        <v>0</v>
      </c>
      <c r="J25" s="83">
        <f>J22+J23+J24</f>
        <v>0</v>
      </c>
      <c r="K25" s="137"/>
      <c r="L25" s="373"/>
      <c r="M25" s="423">
        <v>0</v>
      </c>
      <c r="N25" s="264"/>
      <c r="O25" s="387">
        <f>I25</f>
        <v>0</v>
      </c>
      <c r="P25" s="264"/>
      <c r="Q25" s="387">
        <f>SUM(Q22:Q24)</f>
        <v>0</v>
      </c>
      <c r="R25" s="399"/>
      <c r="S25" s="442">
        <f>SUM(S22:S24)</f>
        <v>0</v>
      </c>
      <c r="T25" s="364"/>
      <c r="U25" s="363" t="s">
        <v>73</v>
      </c>
      <c r="V25" s="35"/>
    </row>
    <row r="26" spans="2:22" ht="13.5" thickBot="1" x14ac:dyDescent="0.25">
      <c r="B26" s="14"/>
      <c r="C26" s="9"/>
      <c r="D26" s="9"/>
      <c r="E26" s="17"/>
      <c r="F26" s="5"/>
      <c r="G26" s="17"/>
      <c r="H26" s="17"/>
      <c r="I26" s="409"/>
      <c r="J26" s="20"/>
      <c r="K26" s="107"/>
      <c r="L26" s="347"/>
      <c r="M26" s="390"/>
      <c r="N26" s="345"/>
      <c r="O26" s="390"/>
      <c r="P26" s="345"/>
      <c r="Q26" s="438"/>
      <c r="R26" s="435"/>
      <c r="S26" s="444"/>
      <c r="T26" s="364"/>
      <c r="U26" s="364"/>
      <c r="V26" s="35"/>
    </row>
    <row r="27" spans="2:22" s="11" customFormat="1" ht="15" customHeight="1" thickBot="1" x14ac:dyDescent="0.25">
      <c r="B27" s="116"/>
      <c r="C27" s="117" t="s">
        <v>69</v>
      </c>
      <c r="D27" s="117"/>
      <c r="E27" s="118"/>
      <c r="F27" s="119"/>
      <c r="G27" s="118"/>
      <c r="H27" s="118"/>
      <c r="I27" s="415">
        <f>SUM(I19:I24)</f>
        <v>0</v>
      </c>
      <c r="J27" s="120">
        <f>I27/I$38</f>
        <v>0</v>
      </c>
      <c r="K27" s="138"/>
      <c r="L27" s="374"/>
      <c r="M27" s="424">
        <v>0</v>
      </c>
      <c r="N27" s="264"/>
      <c r="O27" s="391">
        <f>I27</f>
        <v>0</v>
      </c>
      <c r="P27" s="264"/>
      <c r="Q27" s="391">
        <f>Q19+Q25</f>
        <v>0</v>
      </c>
      <c r="R27" s="400"/>
      <c r="S27" s="445">
        <f>O27-Q27</f>
        <v>0</v>
      </c>
      <c r="U27" s="11" t="s">
        <v>69</v>
      </c>
      <c r="V27" s="375"/>
    </row>
    <row r="28" spans="2:22" ht="13.5" thickBot="1" x14ac:dyDescent="0.25">
      <c r="B28" s="14"/>
      <c r="C28" s="9"/>
      <c r="D28" s="9"/>
      <c r="E28" s="16"/>
      <c r="F28" s="3"/>
      <c r="G28" s="16"/>
      <c r="H28" s="16"/>
      <c r="I28" s="416"/>
      <c r="J28" s="20"/>
      <c r="K28" s="107"/>
      <c r="L28" s="347"/>
      <c r="M28" s="384"/>
      <c r="N28" s="345"/>
      <c r="O28" s="384"/>
      <c r="P28" s="345"/>
      <c r="Q28" s="384"/>
      <c r="R28" s="400"/>
      <c r="S28" s="446"/>
      <c r="T28" s="20"/>
      <c r="U28" s="20"/>
      <c r="V28" s="35"/>
    </row>
    <row r="29" spans="2:22" s="6" customFormat="1" ht="13.5" thickBot="1" x14ac:dyDescent="0.25">
      <c r="B29" s="70"/>
      <c r="C29" s="81" t="s">
        <v>74</v>
      </c>
      <c r="D29" s="71"/>
      <c r="E29" s="72" t="s">
        <v>36</v>
      </c>
      <c r="F29" s="132">
        <v>0.05</v>
      </c>
      <c r="G29" s="72"/>
      <c r="H29" s="72"/>
      <c r="I29" s="84">
        <f>I27*F29</f>
        <v>0</v>
      </c>
      <c r="J29" s="74">
        <f>I29/I$38</f>
        <v>0</v>
      </c>
      <c r="K29" s="139"/>
      <c r="L29" s="376"/>
      <c r="M29" s="425">
        <v>0</v>
      </c>
      <c r="N29" s="264"/>
      <c r="O29" s="392">
        <f>I29</f>
        <v>0</v>
      </c>
      <c r="P29" s="264"/>
      <c r="Q29" s="392">
        <v>0</v>
      </c>
      <c r="R29" s="398"/>
      <c r="S29" s="447">
        <f>O29-Q29</f>
        <v>0</v>
      </c>
      <c r="T29" s="10"/>
      <c r="U29" s="22" t="s">
        <v>278</v>
      </c>
      <c r="V29" s="377"/>
    </row>
    <row r="30" spans="2:22" s="6" customFormat="1" ht="13.5" thickBot="1" x14ac:dyDescent="0.25">
      <c r="B30" s="10"/>
      <c r="C30" s="10"/>
      <c r="D30" s="10"/>
      <c r="E30" s="17"/>
      <c r="F30" s="33"/>
      <c r="G30" s="17"/>
      <c r="H30" s="17"/>
      <c r="I30" s="409"/>
      <c r="J30" s="59"/>
      <c r="K30" s="139"/>
      <c r="L30" s="376"/>
      <c r="M30" s="390"/>
      <c r="N30" s="346"/>
      <c r="O30" s="390"/>
      <c r="P30" s="346"/>
      <c r="Q30" s="390"/>
      <c r="R30" s="398"/>
      <c r="S30" s="448"/>
      <c r="T30" s="10"/>
      <c r="U30" s="10"/>
      <c r="V30" s="377"/>
    </row>
    <row r="31" spans="2:22" s="11" customFormat="1" ht="15" customHeight="1" thickBot="1" x14ac:dyDescent="0.25">
      <c r="B31" s="116"/>
      <c r="C31" s="117" t="s">
        <v>68</v>
      </c>
      <c r="D31" s="117"/>
      <c r="E31" s="118"/>
      <c r="F31" s="119"/>
      <c r="G31" s="118"/>
      <c r="H31" s="118"/>
      <c r="I31" s="415">
        <f>SUM(I27:I29)</f>
        <v>0</v>
      </c>
      <c r="J31" s="360">
        <f>I31/I$38</f>
        <v>0</v>
      </c>
      <c r="K31" s="138"/>
      <c r="L31" s="374"/>
      <c r="M31" s="424">
        <v>0</v>
      </c>
      <c r="N31" s="264"/>
      <c r="O31" s="391">
        <f>I31</f>
        <v>0</v>
      </c>
      <c r="P31" s="264"/>
      <c r="Q31" s="391">
        <f>Q19+Q25</f>
        <v>0</v>
      </c>
      <c r="R31" s="400"/>
      <c r="S31" s="445">
        <f>O31-Q31</f>
        <v>0</v>
      </c>
      <c r="U31" s="22" t="s">
        <v>283</v>
      </c>
      <c r="V31" s="375"/>
    </row>
    <row r="32" spans="2:22" ht="13.5" thickBot="1" x14ac:dyDescent="0.25">
      <c r="B32" s="14"/>
      <c r="C32" s="14"/>
      <c r="D32" s="14"/>
      <c r="E32" s="16"/>
      <c r="F32" s="3"/>
      <c r="G32" s="16"/>
      <c r="H32" s="16"/>
      <c r="I32" s="416"/>
      <c r="J32" s="20"/>
      <c r="K32" s="107"/>
      <c r="L32" s="347"/>
      <c r="M32" s="384"/>
      <c r="N32" s="345"/>
      <c r="O32" s="384"/>
      <c r="P32" s="345"/>
      <c r="Q32" s="384"/>
      <c r="R32" s="400"/>
      <c r="S32" s="446"/>
      <c r="T32" s="20"/>
      <c r="U32" s="20"/>
      <c r="V32" s="35"/>
    </row>
    <row r="33" spans="2:22" ht="13.5" thickBot="1" x14ac:dyDescent="0.25">
      <c r="B33" s="50"/>
      <c r="C33" s="81" t="s">
        <v>71</v>
      </c>
      <c r="D33" s="51"/>
      <c r="E33" s="72" t="s">
        <v>36</v>
      </c>
      <c r="F33" s="132">
        <v>0.3</v>
      </c>
      <c r="G33" s="52"/>
      <c r="H33" s="52"/>
      <c r="I33" s="84">
        <f>I38*F33</f>
        <v>10335</v>
      </c>
      <c r="J33" s="361">
        <f>I33/I$38</f>
        <v>0.3</v>
      </c>
      <c r="K33" s="107"/>
      <c r="L33" s="347"/>
      <c r="M33" s="425">
        <v>0</v>
      </c>
      <c r="N33" s="264"/>
      <c r="O33" s="392">
        <f>I33</f>
        <v>10335</v>
      </c>
      <c r="P33" s="264"/>
      <c r="Q33" s="392">
        <f>Q38*F33</f>
        <v>10335</v>
      </c>
      <c r="R33" s="398"/>
      <c r="S33" s="447">
        <f>O33-Q33</f>
        <v>0</v>
      </c>
      <c r="T33" s="20"/>
      <c r="U33" s="59" t="s">
        <v>71</v>
      </c>
      <c r="V33" s="35"/>
    </row>
    <row r="34" spans="2:22" ht="13.5" thickBot="1" x14ac:dyDescent="0.25">
      <c r="B34" s="14"/>
      <c r="C34" s="14"/>
      <c r="D34" s="14"/>
      <c r="E34" s="16"/>
      <c r="F34" s="3"/>
      <c r="G34" s="16"/>
      <c r="H34" s="16"/>
      <c r="I34" s="416"/>
      <c r="J34" s="20"/>
      <c r="K34" s="107"/>
      <c r="L34" s="347"/>
      <c r="M34" s="384"/>
      <c r="N34" s="345"/>
      <c r="O34" s="384"/>
      <c r="P34" s="345"/>
      <c r="Q34" s="384"/>
      <c r="R34" s="400"/>
      <c r="S34" s="446"/>
      <c r="T34" s="20"/>
      <c r="U34" s="20"/>
      <c r="V34" s="35"/>
    </row>
    <row r="35" spans="2:22" ht="15" customHeight="1" thickBot="1" x14ac:dyDescent="0.25">
      <c r="B35" s="60"/>
      <c r="C35" s="61" t="s">
        <v>89</v>
      </c>
      <c r="D35" s="61"/>
      <c r="E35" s="62"/>
      <c r="F35" s="63"/>
      <c r="G35" s="62"/>
      <c r="H35" s="62"/>
      <c r="I35" s="417">
        <f>I33+I31</f>
        <v>10335</v>
      </c>
      <c r="J35" s="64">
        <f>I35/I$38</f>
        <v>0.3</v>
      </c>
      <c r="K35" s="107"/>
      <c r="L35" s="347"/>
      <c r="M35" s="424">
        <v>0</v>
      </c>
      <c r="N35" s="264"/>
      <c r="O35" s="393">
        <f>I35</f>
        <v>10335</v>
      </c>
      <c r="P35" s="264"/>
      <c r="Q35" s="393">
        <f>Q19+Q25+Q33</f>
        <v>10335</v>
      </c>
      <c r="R35" s="400"/>
      <c r="S35" s="449">
        <f>O35-Q35</f>
        <v>0</v>
      </c>
      <c r="T35" s="20"/>
      <c r="U35" s="59" t="s">
        <v>282</v>
      </c>
      <c r="V35" s="35"/>
    </row>
    <row r="36" spans="2:22" x14ac:dyDescent="0.2">
      <c r="B36" s="14"/>
      <c r="C36" s="14"/>
      <c r="D36" s="14"/>
      <c r="E36" s="16"/>
      <c r="F36" s="3"/>
      <c r="G36" s="16"/>
      <c r="H36" s="16"/>
      <c r="I36" s="416"/>
      <c r="J36" s="20"/>
      <c r="K36" s="107"/>
      <c r="L36" s="347"/>
      <c r="M36" s="384"/>
      <c r="N36" s="345"/>
      <c r="O36" s="384"/>
      <c r="P36" s="345"/>
      <c r="Q36" s="384"/>
      <c r="R36" s="400"/>
      <c r="S36" s="446"/>
      <c r="T36" s="20"/>
      <c r="U36" s="20"/>
      <c r="V36" s="35"/>
    </row>
    <row r="37" spans="2:22" ht="13.5" thickBot="1" x14ac:dyDescent="0.25">
      <c r="B37" s="14"/>
      <c r="C37" s="14"/>
      <c r="D37" s="14"/>
      <c r="E37" s="16"/>
      <c r="F37" s="3"/>
      <c r="G37" s="16"/>
      <c r="H37" s="16"/>
      <c r="I37" s="416"/>
      <c r="J37" s="362" t="s">
        <v>270</v>
      </c>
      <c r="K37" s="140"/>
      <c r="L37" s="378"/>
      <c r="M37" s="384"/>
      <c r="N37" s="345"/>
      <c r="O37" s="384"/>
      <c r="P37" s="345"/>
      <c r="Q37" s="384"/>
      <c r="R37" s="400"/>
      <c r="S37" s="446"/>
      <c r="T37" s="20"/>
      <c r="U37" s="20"/>
      <c r="V37" s="35"/>
    </row>
    <row r="38" spans="2:22" s="11" customFormat="1" ht="15" customHeight="1" thickBot="1" x14ac:dyDescent="0.25">
      <c r="B38" s="57"/>
      <c r="C38" s="65" t="s">
        <v>38</v>
      </c>
      <c r="D38" s="66"/>
      <c r="E38" s="67" t="s">
        <v>70</v>
      </c>
      <c r="F38" s="68">
        <v>0.15</v>
      </c>
      <c r="G38" s="69">
        <f>I31/(1-F33-F38)</f>
        <v>0</v>
      </c>
      <c r="H38" s="58"/>
      <c r="I38" s="418">
        <v>34450</v>
      </c>
      <c r="J38" s="126">
        <v>0</v>
      </c>
      <c r="K38" s="138"/>
      <c r="L38" s="374"/>
      <c r="M38" s="426">
        <v>0</v>
      </c>
      <c r="N38" s="264"/>
      <c r="O38" s="394">
        <f>I38</f>
        <v>34450</v>
      </c>
      <c r="P38" s="264"/>
      <c r="Q38" s="394">
        <f>I38</f>
        <v>34450</v>
      </c>
      <c r="R38" s="401"/>
      <c r="S38" s="450">
        <f>O38-Q38</f>
        <v>0</v>
      </c>
      <c r="U38" s="164" t="s">
        <v>38</v>
      </c>
      <c r="V38" s="375"/>
    </row>
    <row r="39" spans="2:22" s="11" customFormat="1" ht="15" customHeight="1" thickBot="1" x14ac:dyDescent="0.25">
      <c r="B39" s="22"/>
      <c r="C39" s="22"/>
      <c r="D39" s="260"/>
      <c r="E39" s="261"/>
      <c r="F39" s="262"/>
      <c r="G39" s="263"/>
      <c r="H39" s="148"/>
      <c r="I39" s="419"/>
      <c r="J39" s="265"/>
      <c r="K39" s="138"/>
      <c r="L39" s="374"/>
      <c r="M39" s="403"/>
      <c r="N39" s="402"/>
      <c r="O39" s="395"/>
      <c r="P39" s="264"/>
      <c r="Q39" s="439"/>
      <c r="R39" s="402"/>
      <c r="S39" s="439"/>
      <c r="V39" s="375"/>
    </row>
    <row r="40" spans="2:22" s="11" customFormat="1" ht="15" customHeight="1" thickBot="1" x14ac:dyDescent="0.25">
      <c r="B40" s="57"/>
      <c r="C40" s="65" t="s">
        <v>248</v>
      </c>
      <c r="D40" s="66"/>
      <c r="E40" s="67"/>
      <c r="F40" s="68"/>
      <c r="G40" s="267" t="s">
        <v>247</v>
      </c>
      <c r="H40" s="266">
        <v>14</v>
      </c>
      <c r="I40" s="420">
        <f>I38/H40</f>
        <v>2460.7142857142858</v>
      </c>
      <c r="J40" s="268"/>
      <c r="K40" s="138"/>
      <c r="L40" s="374"/>
      <c r="M40" s="403"/>
      <c r="N40" s="402"/>
      <c r="O40" s="395"/>
      <c r="P40" s="264"/>
      <c r="Q40" s="403"/>
      <c r="R40" s="402"/>
      <c r="S40" s="403"/>
      <c r="V40" s="375"/>
    </row>
    <row r="41" spans="2:22" ht="13.5" thickBot="1" x14ac:dyDescent="0.25">
      <c r="B41" s="14"/>
      <c r="C41" s="14"/>
      <c r="D41" s="14"/>
      <c r="E41" s="16"/>
      <c r="F41" s="3"/>
      <c r="G41" s="16"/>
      <c r="H41" s="16"/>
      <c r="I41" s="416"/>
      <c r="J41" s="20"/>
      <c r="K41" s="107"/>
      <c r="L41" s="347"/>
      <c r="M41" s="428" t="s">
        <v>279</v>
      </c>
      <c r="N41" s="402"/>
      <c r="O41" s="385" t="s">
        <v>280</v>
      </c>
      <c r="P41" s="345"/>
      <c r="Q41" s="428" t="s">
        <v>281</v>
      </c>
      <c r="R41" s="401"/>
      <c r="S41" s="404"/>
      <c r="T41" s="20"/>
      <c r="U41" s="20"/>
      <c r="V41" s="35"/>
    </row>
    <row r="42" spans="2:22" s="22" customFormat="1" ht="15" customHeight="1" thickBot="1" x14ac:dyDescent="0.25">
      <c r="B42" s="121"/>
      <c r="C42" s="122" t="s">
        <v>39</v>
      </c>
      <c r="D42" s="122"/>
      <c r="E42" s="123"/>
      <c r="F42" s="124"/>
      <c r="G42" s="123"/>
      <c r="H42" s="123"/>
      <c r="I42" s="421">
        <f>(I38*(1-J38))-I35</f>
        <v>24115</v>
      </c>
      <c r="J42" s="125">
        <f>I42/I$38</f>
        <v>0.7</v>
      </c>
      <c r="K42" s="112"/>
      <c r="L42" s="379"/>
      <c r="M42" s="427">
        <v>0</v>
      </c>
      <c r="N42" s="264"/>
      <c r="O42" s="396">
        <f>I42</f>
        <v>24115</v>
      </c>
      <c r="P42" s="264"/>
      <c r="Q42" s="396">
        <f>Q38-Q35</f>
        <v>24115</v>
      </c>
      <c r="R42" s="400"/>
      <c r="S42" s="451">
        <f>O42-Q42</f>
        <v>0</v>
      </c>
      <c r="U42" s="22" t="s">
        <v>273</v>
      </c>
      <c r="V42" s="152"/>
    </row>
    <row r="43" spans="2:22" ht="13.5" thickBot="1" x14ac:dyDescent="0.25">
      <c r="B43" s="14"/>
      <c r="C43" s="14"/>
      <c r="D43" s="14"/>
      <c r="E43" s="16"/>
      <c r="F43" s="3"/>
      <c r="G43" s="16"/>
      <c r="H43" s="16"/>
      <c r="I43" s="416"/>
      <c r="J43" s="20"/>
      <c r="K43" s="107"/>
      <c r="L43" s="347"/>
      <c r="M43" s="108"/>
      <c r="N43" s="108"/>
      <c r="O43" s="108"/>
      <c r="P43" s="108"/>
      <c r="Q43" s="108"/>
      <c r="R43" s="108"/>
      <c r="S43" s="108"/>
      <c r="T43" s="20"/>
      <c r="U43" s="20"/>
      <c r="V43" s="35"/>
    </row>
    <row r="44" spans="2:22" s="6" customFormat="1" ht="13.5" thickBot="1" x14ac:dyDescent="0.25">
      <c r="B44" s="75"/>
      <c r="C44" s="80" t="s">
        <v>72</v>
      </c>
      <c r="D44" s="76"/>
      <c r="E44" s="77"/>
      <c r="F44" s="78"/>
      <c r="G44" s="77"/>
      <c r="H44" s="77"/>
      <c r="I44" s="422">
        <f>I42+I29</f>
        <v>24115</v>
      </c>
      <c r="J44" s="79">
        <f>I44/I$38</f>
        <v>0.7</v>
      </c>
      <c r="K44" s="139"/>
      <c r="L44" s="376"/>
      <c r="M44" s="465" t="e">
        <f>M42/M38</f>
        <v>#DIV/0!</v>
      </c>
      <c r="N44" s="141"/>
      <c r="O44" s="465">
        <f>O42/O38</f>
        <v>0.7</v>
      </c>
      <c r="P44" s="141"/>
      <c r="Q44" s="465">
        <f>Q42/Q38</f>
        <v>0.7</v>
      </c>
      <c r="R44" s="429"/>
      <c r="S44" s="141"/>
      <c r="T44" s="10"/>
      <c r="U44" s="10"/>
      <c r="V44" s="377"/>
    </row>
    <row r="45" spans="2:22" s="6" customFormat="1" ht="13.5" thickBot="1" x14ac:dyDescent="0.25">
      <c r="B45" s="10"/>
      <c r="C45" s="10"/>
      <c r="D45" s="10"/>
      <c r="E45" s="17"/>
      <c r="F45" s="5"/>
      <c r="G45" s="17"/>
      <c r="H45" s="17"/>
      <c r="I45" s="18"/>
      <c r="J45" s="59"/>
      <c r="K45" s="139"/>
      <c r="L45" s="380"/>
      <c r="M45" s="381"/>
      <c r="N45" s="381"/>
      <c r="O45" s="381"/>
      <c r="P45" s="381"/>
      <c r="Q45" s="382"/>
      <c r="R45" s="382"/>
      <c r="S45" s="381"/>
      <c r="T45" s="464"/>
      <c r="U45" s="464"/>
      <c r="V45" s="383"/>
    </row>
    <row r="46" spans="2:22" ht="13.5" thickBot="1" x14ac:dyDescent="0.25">
      <c r="E46" s="2"/>
      <c r="G46" s="2"/>
      <c r="H46" s="2"/>
      <c r="I46" s="2"/>
      <c r="K46" s="139"/>
      <c r="L46" s="139"/>
      <c r="M46" s="141"/>
      <c r="N46" s="139"/>
      <c r="O46" s="139"/>
      <c r="P46" s="139"/>
      <c r="Q46" s="142"/>
      <c r="R46" s="142"/>
      <c r="S46" s="139"/>
    </row>
    <row r="47" spans="2:22" ht="16.5" thickBot="1" x14ac:dyDescent="0.3">
      <c r="B47" s="324" t="s">
        <v>95</v>
      </c>
      <c r="C47" s="325"/>
      <c r="D47" s="325"/>
      <c r="E47" s="325"/>
      <c r="F47" s="325"/>
      <c r="G47" s="325"/>
      <c r="H47" s="325"/>
      <c r="I47" s="326"/>
      <c r="J47" s="327"/>
      <c r="K47" s="107"/>
      <c r="L47" s="107"/>
      <c r="M47" s="107"/>
      <c r="N47" s="107"/>
      <c r="O47" s="107"/>
      <c r="P47" s="107"/>
      <c r="Q47" s="143"/>
      <c r="R47" s="143"/>
      <c r="S47" s="107"/>
    </row>
    <row r="48" spans="2:22" x14ac:dyDescent="0.2">
      <c r="B48" s="328"/>
      <c r="C48" s="329"/>
      <c r="D48" s="329"/>
      <c r="E48" s="330" t="s">
        <v>28</v>
      </c>
      <c r="F48" s="331" t="s">
        <v>96</v>
      </c>
      <c r="G48" s="332" t="s">
        <v>97</v>
      </c>
      <c r="H48" s="333" t="s">
        <v>97</v>
      </c>
      <c r="I48" s="334" t="s">
        <v>98</v>
      </c>
      <c r="J48" s="335" t="s">
        <v>99</v>
      </c>
      <c r="K48" s="107"/>
      <c r="L48" s="107"/>
      <c r="M48" s="107"/>
      <c r="N48" s="107"/>
      <c r="O48" s="107"/>
      <c r="P48" s="107"/>
      <c r="Q48" s="108"/>
      <c r="R48" s="108"/>
      <c r="S48" s="107"/>
    </row>
    <row r="49" spans="2:19" s="98" customFormat="1" ht="12" customHeight="1" thickBot="1" x14ac:dyDescent="0.3">
      <c r="B49" s="336"/>
      <c r="C49" s="337" t="s">
        <v>100</v>
      </c>
      <c r="D49" s="338" t="s">
        <v>101</v>
      </c>
      <c r="E49" s="339"/>
      <c r="F49" s="340" t="s">
        <v>102</v>
      </c>
      <c r="G49" s="339"/>
      <c r="H49" s="340" t="s">
        <v>102</v>
      </c>
      <c r="I49" s="341" t="s">
        <v>103</v>
      </c>
      <c r="J49" s="342" t="s">
        <v>103</v>
      </c>
      <c r="K49" s="144"/>
      <c r="L49" s="144"/>
      <c r="M49" s="144"/>
      <c r="N49" s="144"/>
      <c r="O49" s="144"/>
      <c r="P49" s="144"/>
      <c r="Q49" s="108"/>
      <c r="R49" s="108"/>
      <c r="S49" s="144"/>
    </row>
    <row r="50" spans="2:19" ht="12.95" customHeight="1" x14ac:dyDescent="0.2">
      <c r="B50" s="241"/>
      <c r="C50" s="9" t="s">
        <v>46</v>
      </c>
      <c r="D50" s="20" t="s">
        <v>104</v>
      </c>
      <c r="E50" s="133">
        <v>0</v>
      </c>
      <c r="F50" s="99">
        <f>G14-E50</f>
        <v>0</v>
      </c>
      <c r="G50" s="133">
        <v>0</v>
      </c>
      <c r="H50" s="99">
        <f>I14-G50</f>
        <v>0</v>
      </c>
      <c r="I50" s="97" t="str">
        <f>IF(G14&lt;&gt;0,E50/G14,"")</f>
        <v/>
      </c>
      <c r="J50" s="242" t="str">
        <f>IF(I15&lt;&gt;0,G50/I14,"")</f>
        <v/>
      </c>
      <c r="K50" s="107"/>
      <c r="L50" s="107"/>
      <c r="M50" s="107"/>
      <c r="N50" s="107"/>
      <c r="O50" s="107"/>
      <c r="P50" s="107"/>
      <c r="Q50" s="108"/>
      <c r="R50" s="108"/>
      <c r="S50" s="107"/>
    </row>
    <row r="51" spans="2:19" s="100" customFormat="1" ht="12.95" customHeight="1" x14ac:dyDescent="0.2">
      <c r="B51" s="243"/>
      <c r="C51" s="9" t="s">
        <v>61</v>
      </c>
      <c r="D51" s="244" t="s">
        <v>105</v>
      </c>
      <c r="E51" s="133">
        <v>0</v>
      </c>
      <c r="F51" s="99">
        <f>G15-E51</f>
        <v>0</v>
      </c>
      <c r="G51" s="133">
        <v>0</v>
      </c>
      <c r="H51" s="99">
        <f>I15-G51</f>
        <v>0</v>
      </c>
      <c r="I51" s="97" t="str">
        <f>IF(G15&lt;&gt;0,E51/G15,"")</f>
        <v/>
      </c>
      <c r="J51" s="242" t="str">
        <f>IF(I16&lt;&gt;0,G51/I15,"")</f>
        <v/>
      </c>
      <c r="K51" s="145"/>
      <c r="L51" s="145"/>
      <c r="M51" s="145"/>
      <c r="N51" s="145"/>
      <c r="O51" s="145"/>
      <c r="P51" s="145"/>
      <c r="Q51" s="146"/>
      <c r="R51" s="146"/>
      <c r="S51" s="145"/>
    </row>
    <row r="52" spans="2:19" ht="12.95" customHeight="1" x14ac:dyDescent="0.2">
      <c r="B52" s="241"/>
      <c r="C52" s="9" t="s">
        <v>44</v>
      </c>
      <c r="D52" s="20" t="s">
        <v>106</v>
      </c>
      <c r="E52" s="133">
        <v>0</v>
      </c>
      <c r="F52" s="99">
        <f>G16-E52</f>
        <v>0</v>
      </c>
      <c r="G52" s="133">
        <v>0</v>
      </c>
      <c r="H52" s="99">
        <f>I16-G52</f>
        <v>0</v>
      </c>
      <c r="I52" s="97" t="str">
        <f>IF(G16&lt;&gt;0,E52/G16,"")</f>
        <v/>
      </c>
      <c r="J52" s="242" t="str">
        <f>IF(I17&lt;&gt;0,G52/I16,"")</f>
        <v/>
      </c>
      <c r="K52" s="107"/>
      <c r="L52" s="107"/>
      <c r="M52" s="107"/>
      <c r="N52" s="107"/>
      <c r="O52" s="107"/>
      <c r="P52" s="107"/>
      <c r="Q52" s="108"/>
      <c r="R52" s="108"/>
      <c r="S52" s="107"/>
    </row>
    <row r="53" spans="2:19" ht="12.95" customHeight="1" x14ac:dyDescent="0.2">
      <c r="B53" s="241"/>
      <c r="C53" s="9" t="s">
        <v>2</v>
      </c>
      <c r="D53" s="20" t="s">
        <v>3</v>
      </c>
      <c r="E53" s="133">
        <v>0</v>
      </c>
      <c r="F53" s="99">
        <f>G17-E53</f>
        <v>0</v>
      </c>
      <c r="G53" s="133">
        <v>0</v>
      </c>
      <c r="H53" s="99">
        <f>I17-G53</f>
        <v>0</v>
      </c>
      <c r="I53" s="97" t="str">
        <f>IF(G17&lt;&gt;0,E53/G17,"")</f>
        <v/>
      </c>
      <c r="J53" s="242" t="str">
        <f>IF(I18&lt;&gt;0,G53/I17,"")</f>
        <v/>
      </c>
      <c r="K53" s="107"/>
      <c r="L53" s="107"/>
      <c r="M53" s="107"/>
      <c r="N53" s="107"/>
      <c r="O53" s="107"/>
      <c r="P53" s="107"/>
      <c r="Q53" s="108"/>
      <c r="R53" s="108"/>
      <c r="S53" s="107"/>
    </row>
    <row r="54" spans="2:19" s="11" customFormat="1" ht="12.95" customHeight="1" x14ac:dyDescent="0.2">
      <c r="B54" s="241"/>
      <c r="C54" s="9" t="s">
        <v>4</v>
      </c>
      <c r="D54" s="20" t="s">
        <v>5</v>
      </c>
      <c r="E54" s="133">
        <v>0</v>
      </c>
      <c r="F54" s="99">
        <f>G18-E54</f>
        <v>0</v>
      </c>
      <c r="G54" s="133">
        <v>0</v>
      </c>
      <c r="H54" s="99">
        <f>I18-G54</f>
        <v>0</v>
      </c>
      <c r="I54" s="97" t="str">
        <f>IF(G18&lt;&gt;0,E54/G18,"")</f>
        <v/>
      </c>
      <c r="J54" s="242" t="str">
        <f>IF(I19&lt;&gt;0,G54/I18,"")</f>
        <v/>
      </c>
      <c r="K54" s="138"/>
      <c r="L54" s="138"/>
      <c r="M54" s="138"/>
      <c r="N54" s="138"/>
      <c r="O54" s="138"/>
      <c r="P54" s="138"/>
      <c r="Q54" s="108"/>
      <c r="R54" s="108"/>
      <c r="S54" s="138"/>
    </row>
    <row r="55" spans="2:19" s="22" customFormat="1" ht="15" customHeight="1" x14ac:dyDescent="0.2">
      <c r="B55" s="245"/>
      <c r="C55" s="111" t="s">
        <v>1</v>
      </c>
      <c r="D55" s="103"/>
      <c r="E55" s="103">
        <f>SUM(E50:E54)</f>
        <v>0</v>
      </c>
      <c r="F55" s="104">
        <f>SUM(F50:F54)</f>
        <v>0</v>
      </c>
      <c r="G55" s="103">
        <f>SUM(G50:G54)</f>
        <v>0</v>
      </c>
      <c r="H55" s="104">
        <f>SUM(H50:H54)</f>
        <v>0</v>
      </c>
      <c r="I55" s="105" t="e">
        <f>E55/G19</f>
        <v>#DIV/0!</v>
      </c>
      <c r="J55" s="246" t="e">
        <f>G55/I19</f>
        <v>#DIV/0!</v>
      </c>
      <c r="K55" s="112"/>
      <c r="L55" s="112"/>
      <c r="M55" s="112"/>
      <c r="N55" s="112"/>
      <c r="O55" s="112"/>
      <c r="P55" s="112"/>
      <c r="Q55" s="108"/>
      <c r="R55" s="108"/>
      <c r="S55" s="112"/>
    </row>
    <row r="56" spans="2:19" ht="12.95" customHeight="1" x14ac:dyDescent="0.2">
      <c r="B56" s="241"/>
      <c r="C56" s="247" t="s">
        <v>6</v>
      </c>
      <c r="D56" s="20"/>
      <c r="E56" s="101"/>
      <c r="F56" s="101"/>
      <c r="G56" s="101"/>
      <c r="H56" s="101"/>
      <c r="I56" s="113"/>
      <c r="J56" s="248"/>
      <c r="K56" s="107"/>
      <c r="L56" s="107"/>
      <c r="M56" s="107"/>
      <c r="N56" s="107"/>
      <c r="O56" s="107"/>
      <c r="P56" s="107"/>
      <c r="Q56" s="108"/>
      <c r="R56" s="108"/>
      <c r="S56" s="107"/>
    </row>
    <row r="57" spans="2:19" ht="12.95" customHeight="1" x14ac:dyDescent="0.2">
      <c r="B57" s="241"/>
      <c r="C57" s="9" t="s">
        <v>50</v>
      </c>
      <c r="D57" s="20" t="s">
        <v>7</v>
      </c>
      <c r="E57" s="102"/>
      <c r="F57" s="102"/>
      <c r="G57" s="133">
        <v>0</v>
      </c>
      <c r="H57" s="99">
        <f>I22-G57</f>
        <v>0</v>
      </c>
      <c r="I57" s="114"/>
      <c r="J57" s="242" t="str">
        <f>IF(I22&lt;&gt;0,G57/I22,"")</f>
        <v/>
      </c>
      <c r="K57" s="107"/>
      <c r="L57" s="107"/>
      <c r="M57" s="107"/>
      <c r="N57" s="107"/>
      <c r="O57" s="107"/>
      <c r="P57" s="107"/>
      <c r="Q57" s="108"/>
      <c r="R57" s="108"/>
      <c r="S57" s="107"/>
    </row>
    <row r="58" spans="2:19" s="100" customFormat="1" ht="12.95" customHeight="1" x14ac:dyDescent="0.2">
      <c r="B58" s="241"/>
      <c r="C58" s="9" t="s">
        <v>8</v>
      </c>
      <c r="D58" s="20" t="s">
        <v>9</v>
      </c>
      <c r="E58" s="102"/>
      <c r="F58" s="102"/>
      <c r="G58" s="133">
        <v>0</v>
      </c>
      <c r="H58" s="99">
        <f>I23-G58</f>
        <v>0</v>
      </c>
      <c r="I58" s="115"/>
      <c r="J58" s="242" t="str">
        <f>IF(I23&lt;&gt;0,G58/I23,"")</f>
        <v/>
      </c>
      <c r="K58" s="147"/>
      <c r="L58" s="147"/>
      <c r="M58" s="145"/>
      <c r="N58" s="145"/>
      <c r="O58" s="145"/>
      <c r="P58" s="145"/>
      <c r="Q58" s="108"/>
      <c r="R58" s="108"/>
      <c r="S58" s="145"/>
    </row>
    <row r="59" spans="2:19" ht="12.95" customHeight="1" x14ac:dyDescent="0.2">
      <c r="B59" s="241"/>
      <c r="C59" s="9" t="s">
        <v>67</v>
      </c>
      <c r="D59" s="20" t="s">
        <v>10</v>
      </c>
      <c r="E59" s="102"/>
      <c r="F59" s="102"/>
      <c r="G59" s="133">
        <v>0</v>
      </c>
      <c r="H59" s="99">
        <f>I24-G59</f>
        <v>0</v>
      </c>
      <c r="I59" s="114"/>
      <c r="J59" s="242" t="str">
        <f>IF(I24&lt;&gt;0,G59/I24,"")</f>
        <v/>
      </c>
      <c r="K59" s="106"/>
      <c r="L59" s="106"/>
      <c r="M59" s="107"/>
      <c r="N59" s="107"/>
      <c r="O59" s="107"/>
      <c r="P59" s="107"/>
      <c r="Q59" s="108"/>
      <c r="R59" s="108"/>
      <c r="S59" s="107"/>
    </row>
    <row r="60" spans="2:19" ht="15" customHeight="1" thickBot="1" x14ac:dyDescent="0.25">
      <c r="B60" s="249"/>
      <c r="C60" s="250" t="s">
        <v>73</v>
      </c>
      <c r="D60" s="251"/>
      <c r="E60" s="251"/>
      <c r="F60" s="251"/>
      <c r="G60" s="251">
        <f>SUM(G57:G59)</f>
        <v>0</v>
      </c>
      <c r="H60" s="252">
        <f>SUM(H57:H59)</f>
        <v>0</v>
      </c>
      <c r="I60" s="253"/>
      <c r="J60" s="254" t="e">
        <f>G60/I25</f>
        <v>#DIV/0!</v>
      </c>
      <c r="K60" s="106"/>
      <c r="L60" s="106"/>
      <c r="M60" s="107">
        <v>0.32</v>
      </c>
      <c r="N60" s="107"/>
      <c r="O60" s="107"/>
      <c r="P60" s="107"/>
      <c r="Q60" s="108"/>
      <c r="R60" s="108"/>
      <c r="S60" s="107"/>
    </row>
    <row r="61" spans="2:19" x14ac:dyDescent="0.2">
      <c r="F61" s="109" t="s">
        <v>0</v>
      </c>
      <c r="G61" s="110">
        <f>G55+G60</f>
        <v>0</v>
      </c>
    </row>
    <row r="62" spans="2:19" ht="13.5" thickBot="1" x14ac:dyDescent="0.25">
      <c r="E62" s="2"/>
      <c r="G62" s="2"/>
      <c r="H62" s="2"/>
      <c r="I62" s="2"/>
    </row>
    <row r="63" spans="2:19" s="25" customFormat="1" ht="18.75" thickBot="1" x14ac:dyDescent="0.3">
      <c r="B63" s="237"/>
      <c r="C63" s="238" t="s">
        <v>26</v>
      </c>
      <c r="D63" s="238"/>
      <c r="E63" s="239"/>
      <c r="F63" s="238"/>
      <c r="G63" s="239"/>
      <c r="H63" s="239"/>
      <c r="I63" s="239"/>
      <c r="J63" s="240"/>
      <c r="K63" s="15"/>
      <c r="L63" s="15"/>
      <c r="M63" s="20"/>
      <c r="N63" s="15"/>
      <c r="O63" s="15"/>
      <c r="P63" s="15"/>
      <c r="Q63" s="15"/>
      <c r="R63" s="15"/>
      <c r="S63" s="15"/>
    </row>
    <row r="64" spans="2:19" ht="13.5" thickBot="1" x14ac:dyDescent="0.25">
      <c r="E64" s="2"/>
      <c r="G64" s="2"/>
      <c r="H64" s="2"/>
      <c r="I64" s="2"/>
    </row>
    <row r="65" spans="2:19" s="21" customFormat="1" ht="15" customHeight="1" thickBot="1" x14ac:dyDescent="0.25">
      <c r="B65" s="298" t="s">
        <v>52</v>
      </c>
      <c r="C65" s="299" t="s">
        <v>45</v>
      </c>
      <c r="D65" s="299"/>
      <c r="E65" s="300" t="s">
        <v>29</v>
      </c>
      <c r="F65" s="301" t="s">
        <v>28</v>
      </c>
      <c r="G65" s="300" t="s">
        <v>30</v>
      </c>
      <c r="H65" s="302" t="s">
        <v>62</v>
      </c>
      <c r="I65" s="300" t="s">
        <v>63</v>
      </c>
      <c r="J65" s="303"/>
      <c r="K65" s="15"/>
      <c r="L65" s="15"/>
      <c r="M65" s="20"/>
      <c r="N65" s="15"/>
      <c r="O65" s="15"/>
      <c r="P65" s="15"/>
      <c r="Q65" s="15"/>
      <c r="R65" s="15"/>
      <c r="S65" s="15"/>
    </row>
    <row r="66" spans="2:19" s="21" customFormat="1" ht="12.95" customHeight="1" x14ac:dyDescent="0.2">
      <c r="B66" s="163"/>
      <c r="C66" s="169"/>
      <c r="D66" s="164"/>
      <c r="E66" s="165"/>
      <c r="F66" s="166"/>
      <c r="G66" s="5" t="str">
        <f t="shared" ref="G66:G73" si="3">IF(E66*F66&lt;&gt;0,E66*F66,"")</f>
        <v/>
      </c>
      <c r="H66" s="5" t="str">
        <f t="shared" ref="H66:H73" si="4">IF(G66&lt;&gt;"",F$14,"")</f>
        <v/>
      </c>
      <c r="I66" s="92" t="str">
        <f t="shared" ref="I66:I73" si="5">IF((H66)&lt;&gt;"",G66*H66,"")</f>
        <v/>
      </c>
      <c r="J66" s="152"/>
      <c r="K66" s="15"/>
      <c r="L66" s="15"/>
      <c r="M66" s="20"/>
      <c r="N66" s="15"/>
      <c r="O66" s="15"/>
      <c r="P66" s="15"/>
      <c r="Q66" s="15"/>
      <c r="R66" s="15"/>
      <c r="S66" s="15"/>
    </row>
    <row r="67" spans="2:19" s="21" customFormat="1" ht="12.95" customHeight="1" x14ac:dyDescent="0.2">
      <c r="B67" s="163"/>
      <c r="C67" s="169" t="s">
        <v>107</v>
      </c>
      <c r="D67" s="164"/>
      <c r="E67" s="165">
        <v>0</v>
      </c>
      <c r="F67" s="166">
        <v>0</v>
      </c>
      <c r="G67" s="5" t="str">
        <f t="shared" si="3"/>
        <v/>
      </c>
      <c r="H67" s="5" t="str">
        <f t="shared" si="4"/>
        <v/>
      </c>
      <c r="I67" s="92" t="str">
        <f t="shared" si="5"/>
        <v/>
      </c>
      <c r="J67" s="152"/>
      <c r="K67" s="15"/>
      <c r="L67" s="15"/>
      <c r="M67" s="20"/>
      <c r="N67" s="15"/>
      <c r="O67" s="15"/>
      <c r="P67" s="15"/>
      <c r="Q67" s="15"/>
      <c r="R67" s="15"/>
      <c r="S67" s="15"/>
    </row>
    <row r="68" spans="2:19" s="21" customFormat="1" ht="12.95" customHeight="1" x14ac:dyDescent="0.2">
      <c r="B68" s="163"/>
      <c r="C68" s="169"/>
      <c r="D68" s="164"/>
      <c r="E68" s="165"/>
      <c r="F68" s="166"/>
      <c r="G68" s="5" t="str">
        <f t="shared" si="3"/>
        <v/>
      </c>
      <c r="H68" s="5" t="str">
        <f t="shared" si="4"/>
        <v/>
      </c>
      <c r="I68" s="92" t="str">
        <f t="shared" si="5"/>
        <v/>
      </c>
      <c r="J68" s="152"/>
      <c r="K68" s="15"/>
      <c r="L68" s="15"/>
      <c r="M68" s="20"/>
      <c r="N68" s="15"/>
      <c r="O68" s="15"/>
      <c r="P68" s="15"/>
      <c r="Q68" s="15"/>
      <c r="R68" s="15"/>
      <c r="S68" s="15"/>
    </row>
    <row r="69" spans="2:19" s="21" customFormat="1" ht="12.95" customHeight="1" x14ac:dyDescent="0.2">
      <c r="B69" s="163"/>
      <c r="C69" s="485" t="s">
        <v>108</v>
      </c>
      <c r="D69" s="486"/>
      <c r="E69" s="487"/>
      <c r="F69" s="488">
        <v>1</v>
      </c>
      <c r="G69" s="5" t="str">
        <f t="shared" si="3"/>
        <v/>
      </c>
      <c r="H69" s="5" t="str">
        <f t="shared" si="4"/>
        <v/>
      </c>
      <c r="I69" s="92" t="str">
        <f t="shared" si="5"/>
        <v/>
      </c>
      <c r="J69" s="152"/>
      <c r="K69" s="15"/>
      <c r="L69" s="15"/>
      <c r="M69" s="20"/>
      <c r="N69" s="15"/>
      <c r="O69" s="15"/>
      <c r="P69" s="15"/>
      <c r="Q69" s="15"/>
      <c r="R69" s="15"/>
      <c r="S69" s="15"/>
    </row>
    <row r="70" spans="2:19" s="21" customFormat="1" ht="12.95" customHeight="1" x14ac:dyDescent="0.2">
      <c r="B70" s="163"/>
      <c r="C70" s="485" t="s">
        <v>109</v>
      </c>
      <c r="D70" s="486"/>
      <c r="E70" s="487"/>
      <c r="F70" s="488">
        <v>1</v>
      </c>
      <c r="G70" s="5" t="str">
        <f t="shared" si="3"/>
        <v/>
      </c>
      <c r="H70" s="5" t="str">
        <f t="shared" si="4"/>
        <v/>
      </c>
      <c r="I70" s="92" t="str">
        <f t="shared" si="5"/>
        <v/>
      </c>
      <c r="J70" s="152"/>
      <c r="K70" s="15"/>
      <c r="L70" s="15"/>
      <c r="M70" s="20"/>
      <c r="N70" s="15"/>
      <c r="O70" s="15"/>
      <c r="P70" s="15"/>
      <c r="Q70" s="15"/>
      <c r="R70" s="15"/>
      <c r="S70" s="15"/>
    </row>
    <row r="71" spans="2:19" s="21" customFormat="1" ht="12.95" customHeight="1" x14ac:dyDescent="0.2">
      <c r="B71" s="163"/>
      <c r="C71" s="485" t="s">
        <v>110</v>
      </c>
      <c r="D71" s="486"/>
      <c r="E71" s="487"/>
      <c r="F71" s="488">
        <v>1</v>
      </c>
      <c r="G71" s="5" t="str">
        <f t="shared" si="3"/>
        <v/>
      </c>
      <c r="H71" s="5" t="str">
        <f t="shared" si="4"/>
        <v/>
      </c>
      <c r="I71" s="92" t="str">
        <f t="shared" si="5"/>
        <v/>
      </c>
      <c r="J71" s="152"/>
      <c r="K71" s="15"/>
      <c r="L71" s="15"/>
      <c r="M71" s="20"/>
      <c r="N71" s="15"/>
      <c r="O71" s="15"/>
      <c r="P71" s="15"/>
      <c r="Q71" s="15"/>
      <c r="R71" s="15"/>
      <c r="S71" s="15"/>
    </row>
    <row r="72" spans="2:19" s="21" customFormat="1" ht="12.95" customHeight="1" x14ac:dyDescent="0.2">
      <c r="B72" s="163"/>
      <c r="C72" s="485" t="s">
        <v>111</v>
      </c>
      <c r="D72" s="486"/>
      <c r="E72" s="487"/>
      <c r="F72" s="488">
        <v>1</v>
      </c>
      <c r="G72" s="5" t="str">
        <f t="shared" si="3"/>
        <v/>
      </c>
      <c r="H72" s="5" t="str">
        <f t="shared" si="4"/>
        <v/>
      </c>
      <c r="I72" s="92" t="str">
        <f t="shared" si="5"/>
        <v/>
      </c>
      <c r="J72" s="152"/>
      <c r="K72" s="15"/>
      <c r="L72" s="15"/>
      <c r="M72" s="20"/>
      <c r="N72" s="15"/>
      <c r="O72" s="15"/>
      <c r="P72" s="15"/>
      <c r="Q72" s="15"/>
      <c r="R72" s="15"/>
      <c r="S72" s="15"/>
    </row>
    <row r="73" spans="2:19" s="21" customFormat="1" ht="12.95" customHeight="1" x14ac:dyDescent="0.2">
      <c r="B73" s="163"/>
      <c r="C73" s="489" t="s">
        <v>117</v>
      </c>
      <c r="D73" s="486"/>
      <c r="E73" s="487"/>
      <c r="F73" s="488">
        <v>8</v>
      </c>
      <c r="G73" s="5" t="str">
        <f t="shared" si="3"/>
        <v/>
      </c>
      <c r="H73" s="5" t="str">
        <f t="shared" si="4"/>
        <v/>
      </c>
      <c r="I73" s="92" t="str">
        <f t="shared" si="5"/>
        <v/>
      </c>
      <c r="J73" s="152"/>
      <c r="K73" s="15"/>
      <c r="L73" s="15"/>
      <c r="M73" s="20"/>
      <c r="N73" s="15"/>
      <c r="O73" s="15"/>
      <c r="P73" s="15"/>
      <c r="Q73" s="15"/>
      <c r="R73" s="15"/>
      <c r="S73" s="15"/>
    </row>
    <row r="74" spans="2:19" ht="12.95" customHeight="1" thickBot="1" x14ac:dyDescent="0.25">
      <c r="B74" s="167"/>
      <c r="C74" s="29"/>
      <c r="D74" s="29"/>
      <c r="E74" s="96"/>
      <c r="F74" s="31"/>
      <c r="G74" s="5" t="str">
        <f>IF(E74*F74&lt;&gt;0,E74*F74,"")</f>
        <v/>
      </c>
      <c r="H74" s="5" t="str">
        <f>IF(G74&lt;&gt;"",F$15,"")</f>
        <v/>
      </c>
      <c r="I74" s="92" t="str">
        <f>IF((H74)&lt;&gt;"",G74*H74,"")</f>
        <v/>
      </c>
      <c r="J74" s="154"/>
    </row>
    <row r="75" spans="2:19" s="11" customFormat="1" ht="6" customHeight="1" x14ac:dyDescent="0.2">
      <c r="B75" s="159"/>
      <c r="C75" s="160"/>
      <c r="D75" s="160"/>
      <c r="E75" s="161"/>
      <c r="F75" s="161"/>
      <c r="G75" s="161"/>
      <c r="H75" s="161"/>
      <c r="I75" s="161"/>
      <c r="J75" s="162"/>
      <c r="K75" s="15"/>
      <c r="L75" s="15"/>
      <c r="M75" s="20"/>
      <c r="N75" s="15"/>
      <c r="O75" s="15"/>
      <c r="P75" s="15"/>
      <c r="Q75" s="15"/>
      <c r="R75" s="15"/>
      <c r="S75" s="15"/>
    </row>
    <row r="76" spans="2:19" s="22" customFormat="1" ht="12" customHeight="1" thickBot="1" x14ac:dyDescent="0.25">
      <c r="B76" s="155"/>
      <c r="C76" s="156" t="s">
        <v>77</v>
      </c>
      <c r="D76" s="156"/>
      <c r="E76" s="156"/>
      <c r="F76" s="157"/>
      <c r="G76" s="157">
        <f>SUM(G66:G75)</f>
        <v>0</v>
      </c>
      <c r="H76" s="156"/>
      <c r="I76" s="157">
        <f>SUM(I66:I75)</f>
        <v>0</v>
      </c>
      <c r="J76" s="158"/>
      <c r="K76" s="15"/>
      <c r="L76" s="15"/>
      <c r="M76" s="20"/>
      <c r="N76" s="15"/>
      <c r="O76" s="15"/>
      <c r="P76" s="15"/>
      <c r="Q76" s="15"/>
      <c r="R76" s="15"/>
      <c r="S76" s="15"/>
    </row>
    <row r="77" spans="2:19" x14ac:dyDescent="0.2">
      <c r="B77" s="7"/>
      <c r="C77" s="8"/>
      <c r="D77" s="8"/>
      <c r="E77" s="11"/>
      <c r="F77" s="12"/>
      <c r="G77" s="3"/>
      <c r="H77" s="3"/>
      <c r="I77" s="13"/>
      <c r="J77" s="20"/>
    </row>
    <row r="78" spans="2:19" ht="13.5" thickBot="1" x14ac:dyDescent="0.25">
      <c r="B78" s="14"/>
      <c r="C78" s="9"/>
      <c r="D78" s="9"/>
      <c r="E78" s="16"/>
      <c r="F78" s="3"/>
      <c r="G78" s="16"/>
      <c r="H78" s="16"/>
      <c r="I78" s="16"/>
      <c r="J78" s="20"/>
    </row>
    <row r="79" spans="2:19" s="21" customFormat="1" ht="15" customHeight="1" thickBot="1" x14ac:dyDescent="0.25">
      <c r="B79" s="298" t="s">
        <v>52</v>
      </c>
      <c r="C79" s="299" t="s">
        <v>55</v>
      </c>
      <c r="D79" s="299"/>
      <c r="E79" s="300" t="s">
        <v>29</v>
      </c>
      <c r="F79" s="301" t="s">
        <v>28</v>
      </c>
      <c r="G79" s="300" t="s">
        <v>30</v>
      </c>
      <c r="H79" s="302" t="s">
        <v>62</v>
      </c>
      <c r="I79" s="300" t="s">
        <v>63</v>
      </c>
      <c r="J79" s="303"/>
      <c r="K79" s="15"/>
      <c r="L79" s="15"/>
      <c r="M79" s="20"/>
      <c r="N79" s="15"/>
      <c r="O79" s="15"/>
      <c r="P79" s="15"/>
      <c r="Q79" s="15"/>
      <c r="R79" s="15"/>
      <c r="S79" s="15"/>
    </row>
    <row r="80" spans="2:19" s="21" customFormat="1" ht="12.95" customHeight="1" x14ac:dyDescent="0.2">
      <c r="B80" s="151"/>
      <c r="C80" s="164"/>
      <c r="D80" s="164"/>
      <c r="E80" s="165"/>
      <c r="F80" s="166"/>
      <c r="G80" s="5" t="str">
        <f t="shared" ref="G80:G86" si="6">IF(E80*F80&lt;&gt;0,E80*F80,"")</f>
        <v/>
      </c>
      <c r="H80" s="5" t="str">
        <f t="shared" ref="H80:H86" si="7">IF(G80&lt;&gt;"",F$15,"")</f>
        <v/>
      </c>
      <c r="I80" s="92" t="str">
        <f t="shared" ref="I80:I86" si="8">IF((H80)&lt;&gt;"",G80*H80,"")</f>
        <v/>
      </c>
      <c r="J80" s="152"/>
      <c r="K80" s="15"/>
      <c r="L80" s="15"/>
      <c r="M80" s="20"/>
      <c r="N80" s="15"/>
      <c r="O80" s="15"/>
      <c r="P80" s="15"/>
      <c r="Q80" s="15"/>
      <c r="R80" s="15"/>
      <c r="S80" s="15"/>
    </row>
    <row r="81" spans="2:19" ht="12.95" customHeight="1" x14ac:dyDescent="0.2">
      <c r="B81" s="172"/>
      <c r="C81" s="29" t="s">
        <v>54</v>
      </c>
      <c r="D81" s="85" t="s">
        <v>113</v>
      </c>
      <c r="E81" s="30">
        <v>0</v>
      </c>
      <c r="F81" s="31">
        <v>8</v>
      </c>
      <c r="G81" s="5" t="str">
        <f t="shared" si="6"/>
        <v/>
      </c>
      <c r="H81" s="5" t="str">
        <f t="shared" si="7"/>
        <v/>
      </c>
      <c r="I81" s="92" t="str">
        <f t="shared" si="8"/>
        <v/>
      </c>
      <c r="J81" s="173"/>
    </row>
    <row r="82" spans="2:19" s="14" customFormat="1" ht="12.95" customHeight="1" x14ac:dyDescent="0.2">
      <c r="B82" s="153"/>
      <c r="C82" s="30" t="s">
        <v>54</v>
      </c>
      <c r="D82" s="86" t="s">
        <v>114</v>
      </c>
      <c r="E82" s="30">
        <v>0</v>
      </c>
      <c r="F82" s="31">
        <v>8</v>
      </c>
      <c r="G82" s="5" t="str">
        <f t="shared" si="6"/>
        <v/>
      </c>
      <c r="H82" s="5" t="str">
        <f t="shared" si="7"/>
        <v/>
      </c>
      <c r="I82" s="92" t="str">
        <f t="shared" si="8"/>
        <v/>
      </c>
      <c r="J82" s="154"/>
      <c r="K82" s="15"/>
      <c r="L82" s="15"/>
      <c r="M82" s="20"/>
      <c r="N82" s="15"/>
      <c r="O82" s="15"/>
      <c r="P82" s="15"/>
      <c r="Q82" s="15"/>
      <c r="R82" s="15"/>
      <c r="S82" s="15"/>
    </row>
    <row r="83" spans="2:19" s="10" customFormat="1" ht="12.95" customHeight="1" x14ac:dyDescent="0.2">
      <c r="B83" s="167"/>
      <c r="C83" s="30" t="s">
        <v>54</v>
      </c>
      <c r="D83" s="86" t="s">
        <v>115</v>
      </c>
      <c r="E83" s="30">
        <v>0</v>
      </c>
      <c r="F83" s="31">
        <v>8</v>
      </c>
      <c r="G83" s="5" t="str">
        <f t="shared" si="6"/>
        <v/>
      </c>
      <c r="H83" s="5" t="str">
        <f t="shared" si="7"/>
        <v/>
      </c>
      <c r="I83" s="92" t="str">
        <f t="shared" si="8"/>
        <v/>
      </c>
      <c r="J83" s="171"/>
      <c r="K83" s="15"/>
      <c r="L83" s="15"/>
      <c r="M83" s="20"/>
      <c r="N83" s="15"/>
      <c r="O83" s="15"/>
      <c r="P83" s="15"/>
      <c r="Q83" s="15"/>
      <c r="R83" s="15"/>
      <c r="S83" s="15"/>
    </row>
    <row r="84" spans="2:19" s="10" customFormat="1" ht="12.95" customHeight="1" x14ac:dyDescent="0.2">
      <c r="B84" s="167"/>
      <c r="C84" s="30"/>
      <c r="D84" s="86"/>
      <c r="E84" s="30"/>
      <c r="F84" s="31"/>
      <c r="G84" s="5" t="str">
        <f t="shared" si="6"/>
        <v/>
      </c>
      <c r="H84" s="5" t="str">
        <f t="shared" si="7"/>
        <v/>
      </c>
      <c r="I84" s="92" t="str">
        <f t="shared" si="8"/>
        <v/>
      </c>
      <c r="J84" s="171"/>
      <c r="K84" s="15"/>
      <c r="L84" s="15"/>
      <c r="M84" s="20"/>
      <c r="N84" s="15"/>
      <c r="O84" s="15"/>
      <c r="P84" s="15"/>
      <c r="Q84" s="15"/>
      <c r="R84" s="15"/>
      <c r="S84" s="15"/>
    </row>
    <row r="85" spans="2:19" s="10" customFormat="1" ht="12.95" customHeight="1" x14ac:dyDescent="0.2">
      <c r="B85" s="167"/>
      <c r="C85" s="30" t="s">
        <v>116</v>
      </c>
      <c r="D85" s="86"/>
      <c r="E85" s="30">
        <v>0</v>
      </c>
      <c r="F85" s="31">
        <v>8</v>
      </c>
      <c r="G85" s="5" t="str">
        <f t="shared" si="6"/>
        <v/>
      </c>
      <c r="H85" s="5" t="str">
        <f t="shared" si="7"/>
        <v/>
      </c>
      <c r="I85" s="92" t="str">
        <f t="shared" si="8"/>
        <v/>
      </c>
      <c r="J85" s="171"/>
      <c r="K85" s="15"/>
      <c r="L85" s="15"/>
      <c r="M85" s="20"/>
      <c r="N85" s="15"/>
      <c r="O85" s="15"/>
      <c r="P85" s="15"/>
      <c r="Q85" s="15"/>
      <c r="R85" s="15"/>
      <c r="S85" s="15"/>
    </row>
    <row r="86" spans="2:19" ht="12.95" customHeight="1" thickBot="1" x14ac:dyDescent="0.25">
      <c r="B86" s="153"/>
      <c r="C86" s="29"/>
      <c r="D86" s="29"/>
      <c r="E86" s="96"/>
      <c r="F86" s="31"/>
      <c r="G86" s="5" t="str">
        <f t="shared" si="6"/>
        <v/>
      </c>
      <c r="H86" s="5" t="str">
        <f t="shared" si="7"/>
        <v/>
      </c>
      <c r="I86" s="92" t="str">
        <f t="shared" si="8"/>
        <v/>
      </c>
      <c r="J86" s="168"/>
    </row>
    <row r="87" spans="2:19" s="11" customFormat="1" ht="6" customHeight="1" x14ac:dyDescent="0.2">
      <c r="B87" s="159"/>
      <c r="C87" s="234"/>
      <c r="D87" s="234"/>
      <c r="E87" s="235"/>
      <c r="F87" s="235"/>
      <c r="G87" s="235"/>
      <c r="H87" s="235"/>
      <c r="I87" s="235"/>
      <c r="J87" s="236"/>
      <c r="K87" s="15"/>
      <c r="L87" s="15"/>
      <c r="M87" s="20"/>
      <c r="N87" s="15"/>
      <c r="O87" s="15"/>
      <c r="P87" s="15"/>
      <c r="Q87" s="15"/>
      <c r="R87" s="15"/>
      <c r="S87" s="15"/>
    </row>
    <row r="88" spans="2:19" s="22" customFormat="1" ht="12" customHeight="1" thickBot="1" x14ac:dyDescent="0.25">
      <c r="B88" s="155"/>
      <c r="C88" s="156" t="s">
        <v>41</v>
      </c>
      <c r="D88" s="156"/>
      <c r="E88" s="156"/>
      <c r="F88" s="157"/>
      <c r="G88" s="157">
        <f>SUM(G81:G87)</f>
        <v>0</v>
      </c>
      <c r="H88" s="156"/>
      <c r="I88" s="157">
        <f>SUM(I80:I87)</f>
        <v>0</v>
      </c>
      <c r="J88" s="158"/>
      <c r="K88" s="15"/>
      <c r="L88" s="15"/>
      <c r="M88" s="20"/>
      <c r="N88" s="15"/>
      <c r="O88" s="15"/>
      <c r="P88" s="15"/>
      <c r="Q88" s="15"/>
      <c r="R88" s="15"/>
      <c r="S88" s="15"/>
    </row>
    <row r="89" spans="2:19" x14ac:dyDescent="0.2">
      <c r="B89" s="14"/>
      <c r="C89" s="9"/>
      <c r="D89" s="9"/>
      <c r="E89" s="9"/>
      <c r="F89" s="3"/>
      <c r="G89" s="9"/>
      <c r="H89" s="9"/>
      <c r="I89" s="9"/>
      <c r="J89" s="20"/>
    </row>
    <row r="90" spans="2:19" ht="13.5" thickBot="1" x14ac:dyDescent="0.25">
      <c r="B90" s="14"/>
      <c r="C90" s="9"/>
      <c r="D90" s="9"/>
      <c r="E90" s="9"/>
      <c r="F90" s="3"/>
      <c r="G90" s="9"/>
      <c r="I90" s="9"/>
      <c r="J90" s="20"/>
    </row>
    <row r="91" spans="2:19" s="21" customFormat="1" ht="15" customHeight="1" thickBot="1" x14ac:dyDescent="0.25">
      <c r="B91" s="298" t="s">
        <v>53</v>
      </c>
      <c r="C91" s="299" t="s">
        <v>56</v>
      </c>
      <c r="D91" s="299"/>
      <c r="E91" s="304" t="s">
        <v>29</v>
      </c>
      <c r="F91" s="305" t="s">
        <v>28</v>
      </c>
      <c r="G91" s="304" t="s">
        <v>30</v>
      </c>
      <c r="H91" s="306" t="s">
        <v>62</v>
      </c>
      <c r="I91" s="304" t="s">
        <v>63</v>
      </c>
      <c r="J91" s="303"/>
      <c r="K91" s="15"/>
      <c r="L91" s="15"/>
      <c r="M91" s="20"/>
      <c r="N91" s="15"/>
      <c r="O91" s="15"/>
      <c r="P91" s="15"/>
      <c r="Q91" s="15"/>
      <c r="R91" s="15"/>
      <c r="S91" s="15"/>
    </row>
    <row r="92" spans="2:19" s="21" customFormat="1" ht="15" customHeight="1" x14ac:dyDescent="0.2">
      <c r="B92" s="151"/>
      <c r="C92" s="534"/>
      <c r="D92" s="534"/>
      <c r="E92" s="534"/>
      <c r="F92" s="534"/>
      <c r="G92" s="534"/>
      <c r="H92" s="534"/>
      <c r="I92" s="534"/>
      <c r="J92" s="535"/>
      <c r="K92" s="15"/>
      <c r="L92" s="15"/>
      <c r="M92" s="20"/>
      <c r="N92" s="15"/>
      <c r="O92" s="15"/>
      <c r="P92" s="15"/>
      <c r="Q92" s="15"/>
      <c r="R92" s="15"/>
      <c r="S92" s="15"/>
    </row>
    <row r="93" spans="2:19" x14ac:dyDescent="0.2">
      <c r="B93" s="153"/>
      <c r="C93" s="176" t="s">
        <v>254</v>
      </c>
      <c r="D93" s="181" t="s">
        <v>318</v>
      </c>
      <c r="E93" s="178">
        <v>0</v>
      </c>
      <c r="F93" s="179">
        <v>8</v>
      </c>
      <c r="G93" s="5" t="str">
        <f>IF(E93*F93&lt;&gt;0,E93*F93,"")</f>
        <v/>
      </c>
      <c r="H93" s="5" t="str">
        <f>IF(G93&lt;&gt;"",F$16,"")</f>
        <v/>
      </c>
      <c r="I93" s="5" t="str">
        <f>IF((H93)&lt;&gt;"",G93*H93,"")</f>
        <v/>
      </c>
      <c r="J93" s="168"/>
    </row>
    <row r="94" spans="2:19" x14ac:dyDescent="0.2">
      <c r="B94" s="153"/>
      <c r="C94" s="176" t="s">
        <v>319</v>
      </c>
      <c r="D94" s="181"/>
      <c r="E94" s="178">
        <v>0</v>
      </c>
      <c r="F94" s="179">
        <v>8</v>
      </c>
      <c r="G94" s="5" t="str">
        <f>IF(E94*F94&lt;&gt;0,E94*F94,"")</f>
        <v/>
      </c>
      <c r="H94" s="5" t="str">
        <f>IF(G94&lt;&gt;"",F$16,"")</f>
        <v/>
      </c>
      <c r="I94" s="5" t="str">
        <f t="shared" ref="I94:I95" si="9">IF((H94)&lt;&gt;"",G94*H94,"")</f>
        <v/>
      </c>
      <c r="J94" s="168"/>
    </row>
    <row r="95" spans="2:19" x14ac:dyDescent="0.2">
      <c r="B95" s="153"/>
      <c r="C95" s="176" t="s">
        <v>12</v>
      </c>
      <c r="D95" s="181" t="s">
        <v>306</v>
      </c>
      <c r="E95" s="178">
        <v>0</v>
      </c>
      <c r="F95" s="179">
        <v>4</v>
      </c>
      <c r="G95" s="5" t="str">
        <f t="shared" ref="G95:G101" si="10">IF(E95*F95&lt;&gt;0,E95*F95,"")</f>
        <v/>
      </c>
      <c r="H95" s="5" t="str">
        <f t="shared" ref="H95:H101" si="11">IF(G95&lt;&gt;"",F$16,"")</f>
        <v/>
      </c>
      <c r="I95" s="5" t="str">
        <f t="shared" si="9"/>
        <v/>
      </c>
      <c r="J95" s="168"/>
    </row>
    <row r="96" spans="2:19" x14ac:dyDescent="0.2">
      <c r="B96" s="153"/>
      <c r="C96" s="176" t="s">
        <v>76</v>
      </c>
      <c r="D96" s="181" t="s">
        <v>320</v>
      </c>
      <c r="E96" s="178"/>
      <c r="F96" s="179"/>
      <c r="G96" s="5"/>
      <c r="H96" s="5"/>
      <c r="I96" s="5"/>
      <c r="J96" s="168"/>
    </row>
    <row r="97" spans="2:19" x14ac:dyDescent="0.2">
      <c r="B97" s="153"/>
      <c r="C97" s="176" t="s">
        <v>118</v>
      </c>
      <c r="D97" s="181" t="s">
        <v>232</v>
      </c>
      <c r="E97" s="178">
        <v>0</v>
      </c>
      <c r="F97" s="179">
        <v>8</v>
      </c>
      <c r="G97" s="5" t="str">
        <f t="shared" si="10"/>
        <v/>
      </c>
      <c r="H97" s="5" t="str">
        <f t="shared" si="11"/>
        <v/>
      </c>
      <c r="I97" s="5" t="str">
        <f t="shared" ref="I97:I101" si="12">IF((H97)&lt;&gt;"",G97*H97,"")</f>
        <v/>
      </c>
      <c r="J97" s="168"/>
    </row>
    <row r="98" spans="2:19" x14ac:dyDescent="0.2">
      <c r="B98" s="153"/>
      <c r="C98" s="176" t="s">
        <v>14</v>
      </c>
      <c r="D98" s="181" t="s">
        <v>307</v>
      </c>
      <c r="E98" s="178">
        <v>0</v>
      </c>
      <c r="F98" s="179">
        <v>8</v>
      </c>
      <c r="G98" s="5" t="str">
        <f t="shared" si="10"/>
        <v/>
      </c>
      <c r="H98" s="5" t="str">
        <f t="shared" si="11"/>
        <v/>
      </c>
      <c r="I98" s="5" t="str">
        <f t="shared" si="12"/>
        <v/>
      </c>
      <c r="J98" s="168"/>
    </row>
    <row r="99" spans="2:19" x14ac:dyDescent="0.2">
      <c r="B99" s="153"/>
      <c r="C99" s="520" t="s">
        <v>321</v>
      </c>
      <c r="D99" s="521" t="s">
        <v>322</v>
      </c>
      <c r="E99" s="522"/>
      <c r="F99" s="523">
        <v>8</v>
      </c>
      <c r="G99" s="5" t="str">
        <f>IF(E99*F99&lt;&gt;0,E99*F99,"")</f>
        <v/>
      </c>
      <c r="H99" s="5" t="str">
        <f>IF(G99&lt;&gt;"",F$16,"")</f>
        <v/>
      </c>
      <c r="I99" s="5" t="str">
        <f>IF((H99)&lt;&gt;"",G99*H99,"")</f>
        <v/>
      </c>
      <c r="J99" s="168"/>
    </row>
    <row r="100" spans="2:19" x14ac:dyDescent="0.2">
      <c r="B100" s="153"/>
      <c r="C100" s="176" t="s">
        <v>119</v>
      </c>
      <c r="D100" s="181"/>
      <c r="E100" s="178">
        <v>0</v>
      </c>
      <c r="F100" s="179">
        <v>6</v>
      </c>
      <c r="G100" s="5" t="str">
        <f t="shared" si="10"/>
        <v/>
      </c>
      <c r="H100" s="5" t="str">
        <f t="shared" si="11"/>
        <v/>
      </c>
      <c r="I100" s="5" t="str">
        <f t="shared" si="12"/>
        <v/>
      </c>
      <c r="J100" s="168"/>
    </row>
    <row r="101" spans="2:19" s="10" customFormat="1" x14ac:dyDescent="0.2">
      <c r="B101" s="167"/>
      <c r="C101" s="176" t="s">
        <v>122</v>
      </c>
      <c r="D101" s="181" t="s">
        <v>233</v>
      </c>
      <c r="E101" s="178">
        <v>0</v>
      </c>
      <c r="F101" s="179">
        <v>8</v>
      </c>
      <c r="G101" s="5" t="str">
        <f t="shared" si="10"/>
        <v/>
      </c>
      <c r="H101" s="5" t="str">
        <f t="shared" si="11"/>
        <v/>
      </c>
      <c r="I101" s="5" t="str">
        <f t="shared" si="12"/>
        <v/>
      </c>
      <c r="J101" s="168"/>
      <c r="K101" s="15"/>
      <c r="L101" s="15"/>
      <c r="M101" s="20"/>
      <c r="N101" s="15"/>
      <c r="O101" s="15"/>
      <c r="P101" s="15"/>
      <c r="Q101" s="15"/>
      <c r="R101" s="15"/>
      <c r="S101" s="15"/>
    </row>
    <row r="102" spans="2:19" s="14" customFormat="1" ht="13.5" thickBot="1" x14ac:dyDescent="0.25">
      <c r="B102" s="153"/>
      <c r="C102" s="536"/>
      <c r="D102" s="536"/>
      <c r="E102" s="536"/>
      <c r="F102" s="536"/>
      <c r="G102" s="536"/>
      <c r="H102" s="536"/>
      <c r="I102" s="536"/>
      <c r="J102" s="537"/>
      <c r="K102" s="15"/>
      <c r="L102" s="15"/>
      <c r="M102" s="20"/>
      <c r="N102" s="15"/>
      <c r="O102" s="15"/>
      <c r="P102" s="15"/>
      <c r="Q102" s="15"/>
      <c r="R102" s="15"/>
      <c r="S102" s="15"/>
    </row>
    <row r="103" spans="2:19" s="11" customFormat="1" ht="6" customHeight="1" x14ac:dyDescent="0.2">
      <c r="B103" s="159"/>
      <c r="C103" s="160"/>
      <c r="D103" s="160"/>
      <c r="E103" s="161"/>
      <c r="F103" s="161"/>
      <c r="G103" s="161"/>
      <c r="H103" s="161"/>
      <c r="I103" s="161"/>
      <c r="J103" s="162"/>
      <c r="K103" s="15"/>
      <c r="L103" s="15"/>
      <c r="M103" s="20"/>
      <c r="N103" s="15"/>
      <c r="O103" s="15"/>
      <c r="P103" s="15"/>
      <c r="Q103" s="15"/>
      <c r="R103" s="15"/>
      <c r="S103" s="15"/>
    </row>
    <row r="104" spans="2:19" s="22" customFormat="1" ht="12" customHeight="1" thickBot="1" x14ac:dyDescent="0.25">
      <c r="B104" s="155"/>
      <c r="C104" s="156" t="s">
        <v>40</v>
      </c>
      <c r="D104" s="156"/>
      <c r="E104" s="156"/>
      <c r="F104" s="157"/>
      <c r="G104" s="157">
        <f>SUM(G93:G103)</f>
        <v>0</v>
      </c>
      <c r="H104" s="156"/>
      <c r="I104" s="157">
        <f>SUM(I92:I103)</f>
        <v>0</v>
      </c>
      <c r="J104" s="158"/>
      <c r="K104" s="15"/>
      <c r="L104" s="15"/>
      <c r="M104" s="20"/>
      <c r="N104" s="15"/>
      <c r="O104" s="15"/>
      <c r="P104" s="15"/>
      <c r="Q104" s="15"/>
      <c r="R104" s="15"/>
      <c r="S104" s="15"/>
    </row>
    <row r="105" spans="2:19" x14ac:dyDescent="0.2">
      <c r="B105" s="14"/>
      <c r="C105" s="9"/>
      <c r="D105" s="9"/>
      <c r="E105" s="9"/>
      <c r="F105" s="3"/>
      <c r="G105" s="9"/>
      <c r="H105" s="9"/>
      <c r="I105" s="9"/>
      <c r="J105" s="20"/>
    </row>
    <row r="106" spans="2:19" ht="13.5" thickBot="1" x14ac:dyDescent="0.25">
      <c r="B106" s="14"/>
      <c r="C106" s="9"/>
      <c r="D106" s="9"/>
      <c r="E106" s="16"/>
      <c r="F106" s="3"/>
      <c r="G106" s="16"/>
      <c r="I106" s="16"/>
      <c r="J106" s="20"/>
    </row>
    <row r="107" spans="2:19" s="21" customFormat="1" ht="15" customHeight="1" thickBot="1" x14ac:dyDescent="0.25">
      <c r="B107" s="298" t="s">
        <v>52</v>
      </c>
      <c r="C107" s="299" t="s">
        <v>57</v>
      </c>
      <c r="D107" s="307"/>
      <c r="E107" s="300" t="s">
        <v>29</v>
      </c>
      <c r="F107" s="301" t="s">
        <v>28</v>
      </c>
      <c r="G107" s="300" t="s">
        <v>30</v>
      </c>
      <c r="H107" s="302" t="s">
        <v>62</v>
      </c>
      <c r="I107" s="300" t="s">
        <v>63</v>
      </c>
      <c r="J107" s="303"/>
      <c r="K107" s="15"/>
      <c r="L107" s="15"/>
      <c r="M107" s="20"/>
      <c r="N107" s="15"/>
      <c r="O107" s="15"/>
      <c r="P107" s="15"/>
      <c r="Q107" s="15"/>
      <c r="R107" s="15"/>
      <c r="S107" s="15"/>
    </row>
    <row r="108" spans="2:19" ht="12.95" customHeight="1" x14ac:dyDescent="0.2">
      <c r="B108" s="153"/>
      <c r="C108" s="559"/>
      <c r="D108" s="559"/>
      <c r="E108" s="559"/>
      <c r="F108" s="559"/>
      <c r="G108" s="559"/>
      <c r="H108" s="559"/>
      <c r="I108" s="559"/>
      <c r="J108" s="560"/>
    </row>
    <row r="109" spans="2:19" ht="12.95" customHeight="1" x14ac:dyDescent="0.2">
      <c r="B109" s="153"/>
      <c r="C109" s="181" t="s">
        <v>123</v>
      </c>
      <c r="D109" s="85"/>
      <c r="E109" s="197">
        <v>0</v>
      </c>
      <c r="F109" s="198">
        <v>8</v>
      </c>
      <c r="G109" s="5" t="str">
        <f t="shared" ref="G109:G111" si="13">IF(E109*F109&lt;&gt;0,E109*F109,"")</f>
        <v/>
      </c>
      <c r="H109" s="5" t="str">
        <f t="shared" ref="H109:H111" si="14">IF(G109&lt;&gt;"",F$17,"")</f>
        <v/>
      </c>
      <c r="I109" s="5" t="str">
        <f t="shared" ref="I109:I111" si="15">IF((H109)&lt;&gt;"",G109*H109,"")</f>
        <v/>
      </c>
      <c r="J109" s="168"/>
    </row>
    <row r="110" spans="2:19" ht="12.95" customHeight="1" x14ac:dyDescent="0.2">
      <c r="B110" s="153"/>
      <c r="C110" s="177" t="s">
        <v>125</v>
      </c>
      <c r="D110" s="85"/>
      <c r="E110" s="197">
        <v>0</v>
      </c>
      <c r="F110" s="198">
        <v>8</v>
      </c>
      <c r="G110" s="5" t="str">
        <f t="shared" si="13"/>
        <v/>
      </c>
      <c r="H110" s="5" t="str">
        <f t="shared" si="14"/>
        <v/>
      </c>
      <c r="I110" s="5" t="str">
        <f t="shared" si="15"/>
        <v/>
      </c>
      <c r="J110" s="168"/>
    </row>
    <row r="111" spans="2:19" ht="12.95" customHeight="1" x14ac:dyDescent="0.2">
      <c r="B111" s="153"/>
      <c r="C111" s="524" t="s">
        <v>308</v>
      </c>
      <c r="D111" s="525"/>
      <c r="E111" s="526"/>
      <c r="F111" s="527">
        <v>8</v>
      </c>
      <c r="G111" s="5" t="str">
        <f t="shared" si="13"/>
        <v/>
      </c>
      <c r="H111" s="5" t="str">
        <f t="shared" si="14"/>
        <v/>
      </c>
      <c r="I111" s="5" t="str">
        <f t="shared" si="15"/>
        <v/>
      </c>
      <c r="J111" s="168"/>
    </row>
    <row r="112" spans="2:19" s="14" customFormat="1" ht="12.95" customHeight="1" thickBot="1" x14ac:dyDescent="0.25">
      <c r="B112" s="153"/>
      <c r="C112" s="561"/>
      <c r="D112" s="561"/>
      <c r="E112" s="561"/>
      <c r="F112" s="561"/>
      <c r="G112" s="561"/>
      <c r="H112" s="561"/>
      <c r="I112" s="561"/>
      <c r="J112" s="562"/>
      <c r="K112" s="15"/>
      <c r="L112" s="15"/>
      <c r="M112" s="20"/>
      <c r="N112" s="15"/>
      <c r="O112" s="15"/>
      <c r="P112" s="15"/>
      <c r="Q112" s="15"/>
      <c r="R112" s="15"/>
      <c r="S112" s="15"/>
    </row>
    <row r="113" spans="2:19" s="11" customFormat="1" ht="6" customHeight="1" x14ac:dyDescent="0.2">
      <c r="B113" s="159"/>
      <c r="C113" s="160"/>
      <c r="D113" s="160"/>
      <c r="E113" s="161"/>
      <c r="F113" s="161"/>
      <c r="G113" s="161"/>
      <c r="H113" s="161"/>
      <c r="I113" s="161"/>
      <c r="J113" s="162"/>
      <c r="K113" s="15"/>
      <c r="L113" s="15"/>
      <c r="M113" s="20"/>
      <c r="N113" s="15"/>
      <c r="O113" s="15"/>
      <c r="P113" s="15"/>
      <c r="Q113" s="15"/>
      <c r="R113" s="15"/>
      <c r="S113" s="15"/>
    </row>
    <row r="114" spans="2:19" s="22" customFormat="1" ht="12" customHeight="1" thickBot="1" x14ac:dyDescent="0.25">
      <c r="B114" s="155"/>
      <c r="C114" s="156" t="s">
        <v>59</v>
      </c>
      <c r="D114" s="156"/>
      <c r="E114" s="156"/>
      <c r="F114" s="157"/>
      <c r="G114" s="157">
        <f>SUM(G108:G113)</f>
        <v>0</v>
      </c>
      <c r="H114" s="156"/>
      <c r="I114" s="157">
        <f>SUM(I108:I113)</f>
        <v>0</v>
      </c>
      <c r="J114" s="158"/>
      <c r="K114" s="15"/>
      <c r="L114" s="15"/>
      <c r="M114" s="20"/>
      <c r="N114" s="15"/>
      <c r="O114" s="15"/>
      <c r="P114" s="15"/>
      <c r="Q114" s="15"/>
      <c r="R114" s="15"/>
      <c r="S114" s="15"/>
    </row>
    <row r="115" spans="2:19" x14ac:dyDescent="0.2">
      <c r="B115" s="14"/>
      <c r="C115" s="9"/>
      <c r="D115" s="9"/>
      <c r="E115" s="9"/>
      <c r="F115" s="3"/>
      <c r="G115" s="9"/>
      <c r="H115" s="9"/>
      <c r="I115" s="9"/>
      <c r="J115" s="20"/>
    </row>
    <row r="116" spans="2:19" ht="13.5" thickBot="1" x14ac:dyDescent="0.25">
      <c r="B116" s="14"/>
      <c r="C116" s="9"/>
      <c r="D116" s="9"/>
      <c r="E116" s="16"/>
      <c r="F116" s="3"/>
      <c r="G116" s="16"/>
      <c r="I116" s="16"/>
      <c r="J116" s="20"/>
    </row>
    <row r="117" spans="2:19" s="22" customFormat="1" ht="15" customHeight="1" thickBot="1" x14ac:dyDescent="0.25">
      <c r="B117" s="298" t="s">
        <v>52</v>
      </c>
      <c r="C117" s="299" t="s">
        <v>58</v>
      </c>
      <c r="D117" s="299"/>
      <c r="E117" s="300" t="s">
        <v>29</v>
      </c>
      <c r="F117" s="301" t="s">
        <v>28</v>
      </c>
      <c r="G117" s="300" t="s">
        <v>30</v>
      </c>
      <c r="H117" s="302" t="s">
        <v>62</v>
      </c>
      <c r="I117" s="300" t="s">
        <v>63</v>
      </c>
      <c r="J117" s="303"/>
      <c r="K117" s="15"/>
      <c r="L117" s="15"/>
      <c r="M117" s="20"/>
      <c r="N117" s="15"/>
      <c r="O117" s="15"/>
      <c r="P117" s="15"/>
      <c r="Q117" s="15"/>
      <c r="R117" s="15"/>
      <c r="S117" s="15"/>
    </row>
    <row r="118" spans="2:19" s="20" customFormat="1" ht="12.95" customHeight="1" thickBot="1" x14ac:dyDescent="0.25">
      <c r="B118" s="555"/>
      <c r="C118" s="556"/>
      <c r="D118" s="556"/>
      <c r="E118" s="556"/>
      <c r="F118" s="556"/>
      <c r="G118" s="556"/>
      <c r="H118" s="556"/>
      <c r="I118" s="556"/>
      <c r="J118" s="557"/>
      <c r="K118" s="15"/>
      <c r="L118" s="15"/>
      <c r="N118" s="15"/>
      <c r="O118" s="15"/>
      <c r="P118" s="15"/>
      <c r="Q118" s="15"/>
      <c r="R118" s="15"/>
      <c r="S118" s="15"/>
    </row>
    <row r="119" spans="2:19" ht="12.95" customHeight="1" x14ac:dyDescent="0.2">
      <c r="B119" s="153"/>
      <c r="C119" s="29" t="s">
        <v>13</v>
      </c>
      <c r="D119" s="85"/>
      <c r="E119" s="197">
        <v>0</v>
      </c>
      <c r="F119" s="198">
        <v>4</v>
      </c>
      <c r="G119" s="87">
        <f>E119*F119</f>
        <v>0</v>
      </c>
      <c r="H119" s="87">
        <f>IF(G119&lt;&gt;"",F$18,"")</f>
        <v>15</v>
      </c>
      <c r="I119" s="87">
        <f>IF((H119)&lt;&gt;"",G119*H119,"")</f>
        <v>0</v>
      </c>
      <c r="J119" s="171"/>
      <c r="M119" s="458" t="s">
        <v>256</v>
      </c>
      <c r="N119" s="459" t="s">
        <v>129</v>
      </c>
    </row>
    <row r="120" spans="2:19" s="9" customFormat="1" ht="12.95" customHeight="1" x14ac:dyDescent="0.2">
      <c r="B120" s="153"/>
      <c r="C120" s="29"/>
      <c r="D120" s="85"/>
      <c r="E120" s="197"/>
      <c r="F120" s="198"/>
      <c r="G120" s="87"/>
      <c r="H120" s="87"/>
      <c r="I120" s="87"/>
      <c r="J120" s="171"/>
      <c r="K120" s="15"/>
      <c r="L120" s="15"/>
      <c r="M120" s="460">
        <v>2</v>
      </c>
      <c r="N120" s="461">
        <v>16</v>
      </c>
      <c r="O120" s="15"/>
      <c r="P120" s="15"/>
      <c r="Q120" s="188"/>
      <c r="R120" s="188"/>
      <c r="S120" s="188"/>
    </row>
    <row r="121" spans="2:19" s="9" customFormat="1" ht="12.95" customHeight="1" x14ac:dyDescent="0.2">
      <c r="B121" s="153"/>
      <c r="C121" s="191" t="s">
        <v>127</v>
      </c>
      <c r="D121" s="190" t="s">
        <v>128</v>
      </c>
      <c r="E121" s="197">
        <v>0</v>
      </c>
      <c r="F121" s="198">
        <v>8</v>
      </c>
      <c r="G121" s="87">
        <f t="shared" ref="G121:G129" si="16">E121*F121</f>
        <v>0</v>
      </c>
      <c r="H121" s="87">
        <f t="shared" ref="H121:H134" si="17">IF(G121&lt;&gt;"",F$18,"")</f>
        <v>15</v>
      </c>
      <c r="I121" s="87">
        <f t="shared" ref="I121:I129" si="18">IF((H121)&lt;&gt;"",G121*H121,"")</f>
        <v>0</v>
      </c>
      <c r="J121" s="171"/>
      <c r="K121" s="15"/>
      <c r="L121" s="15"/>
      <c r="M121" s="460">
        <v>3</v>
      </c>
      <c r="N121" s="461">
        <v>24</v>
      </c>
      <c r="O121" s="15"/>
      <c r="P121" s="15"/>
      <c r="Q121" s="189"/>
      <c r="R121" s="189"/>
      <c r="S121" s="187"/>
    </row>
    <row r="122" spans="2:19" s="9" customFormat="1" ht="12.95" customHeight="1" x14ac:dyDescent="0.2">
      <c r="B122" s="153"/>
      <c r="C122" s="521" t="s">
        <v>309</v>
      </c>
      <c r="D122" s="528" t="s">
        <v>128</v>
      </c>
      <c r="E122" s="526"/>
      <c r="F122" s="527">
        <v>8</v>
      </c>
      <c r="G122" s="529">
        <f t="shared" si="16"/>
        <v>0</v>
      </c>
      <c r="H122" s="529">
        <f t="shared" si="17"/>
        <v>15</v>
      </c>
      <c r="I122" s="529">
        <f t="shared" si="18"/>
        <v>0</v>
      </c>
      <c r="J122" s="171"/>
      <c r="K122" s="15"/>
      <c r="L122" s="15"/>
      <c r="M122" s="460">
        <v>6</v>
      </c>
      <c r="N122" s="461">
        <v>48</v>
      </c>
      <c r="O122" s="15"/>
      <c r="P122" s="15"/>
      <c r="Q122" s="15"/>
      <c r="R122" s="15"/>
      <c r="S122" s="15"/>
    </row>
    <row r="123" spans="2:19" s="9" customFormat="1" ht="12.95" customHeight="1" x14ac:dyDescent="0.2">
      <c r="B123" s="153"/>
      <c r="C123" s="521" t="s">
        <v>310</v>
      </c>
      <c r="D123" s="528" t="s">
        <v>315</v>
      </c>
      <c r="E123" s="526"/>
      <c r="F123" s="527">
        <v>16</v>
      </c>
      <c r="G123" s="529">
        <f t="shared" si="16"/>
        <v>0</v>
      </c>
      <c r="H123" s="529">
        <f t="shared" si="17"/>
        <v>15</v>
      </c>
      <c r="I123" s="529">
        <f t="shared" si="18"/>
        <v>0</v>
      </c>
      <c r="J123" s="171"/>
      <c r="K123" s="15"/>
      <c r="L123" s="15"/>
      <c r="M123" s="460">
        <v>7</v>
      </c>
      <c r="N123" s="461">
        <v>56</v>
      </c>
      <c r="O123" s="15"/>
      <c r="P123" s="15"/>
      <c r="Q123" s="15"/>
      <c r="R123" s="15"/>
      <c r="S123" s="15"/>
    </row>
    <row r="124" spans="2:19" s="9" customFormat="1" ht="12.95" customHeight="1" x14ac:dyDescent="0.2">
      <c r="B124" s="153"/>
      <c r="C124" s="181" t="s">
        <v>311</v>
      </c>
      <c r="D124" s="190" t="s">
        <v>128</v>
      </c>
      <c r="E124" s="197">
        <v>0</v>
      </c>
      <c r="F124" s="198">
        <v>8</v>
      </c>
      <c r="G124" s="87">
        <f t="shared" si="16"/>
        <v>0</v>
      </c>
      <c r="H124" s="87">
        <f t="shared" si="17"/>
        <v>15</v>
      </c>
      <c r="I124" s="87">
        <f t="shared" si="18"/>
        <v>0</v>
      </c>
      <c r="J124" s="171"/>
      <c r="K124" s="15"/>
      <c r="L124" s="15"/>
      <c r="M124" s="460">
        <v>8</v>
      </c>
      <c r="N124" s="461">
        <v>64</v>
      </c>
      <c r="O124" s="15"/>
      <c r="P124" s="15"/>
      <c r="Q124" s="15"/>
      <c r="R124" s="15"/>
      <c r="S124" s="15"/>
    </row>
    <row r="125" spans="2:19" s="9" customFormat="1" ht="12.95" customHeight="1" x14ac:dyDescent="0.2">
      <c r="B125" s="153"/>
      <c r="C125" s="181" t="s">
        <v>312</v>
      </c>
      <c r="D125" s="190" t="s">
        <v>128</v>
      </c>
      <c r="E125" s="197">
        <v>0</v>
      </c>
      <c r="F125" s="198">
        <v>8</v>
      </c>
      <c r="G125" s="87">
        <f t="shared" si="16"/>
        <v>0</v>
      </c>
      <c r="H125" s="87">
        <f t="shared" si="17"/>
        <v>15</v>
      </c>
      <c r="I125" s="87">
        <f t="shared" si="18"/>
        <v>0</v>
      </c>
      <c r="J125" s="171"/>
      <c r="K125" s="15"/>
      <c r="L125" s="15"/>
      <c r="M125" s="460">
        <v>9</v>
      </c>
      <c r="N125" s="461">
        <v>72</v>
      </c>
      <c r="O125" s="15"/>
      <c r="P125" s="15"/>
      <c r="Q125" s="15"/>
      <c r="R125" s="15"/>
      <c r="S125" s="15"/>
    </row>
    <row r="126" spans="2:19" s="9" customFormat="1" ht="12.95" customHeight="1" thickBot="1" x14ac:dyDescent="0.25">
      <c r="B126" s="153"/>
      <c r="C126" s="181" t="s">
        <v>313</v>
      </c>
      <c r="D126" s="190" t="s">
        <v>128</v>
      </c>
      <c r="E126" s="197">
        <v>0</v>
      </c>
      <c r="F126" s="198">
        <v>8</v>
      </c>
      <c r="G126" s="87">
        <f t="shared" si="16"/>
        <v>0</v>
      </c>
      <c r="H126" s="87">
        <f t="shared" si="17"/>
        <v>15</v>
      </c>
      <c r="I126" s="87">
        <f t="shared" si="18"/>
        <v>0</v>
      </c>
      <c r="J126" s="171"/>
      <c r="K126" s="15"/>
      <c r="L126" s="15"/>
      <c r="M126" s="462">
        <v>10</v>
      </c>
      <c r="N126" s="463">
        <v>80</v>
      </c>
      <c r="O126" s="15"/>
      <c r="P126" s="15"/>
      <c r="Q126" s="15"/>
      <c r="R126" s="15"/>
      <c r="S126" s="15"/>
    </row>
    <row r="127" spans="2:19" s="9" customFormat="1" ht="12.95" customHeight="1" x14ac:dyDescent="0.2">
      <c r="B127" s="153"/>
      <c r="C127" s="181" t="s">
        <v>314</v>
      </c>
      <c r="D127" s="190" t="s">
        <v>315</v>
      </c>
      <c r="E127" s="197">
        <v>0</v>
      </c>
      <c r="F127" s="198">
        <v>16</v>
      </c>
      <c r="G127" s="87">
        <f t="shared" si="16"/>
        <v>0</v>
      </c>
      <c r="H127" s="87">
        <f t="shared" si="17"/>
        <v>15</v>
      </c>
      <c r="I127" s="87">
        <f t="shared" si="18"/>
        <v>0</v>
      </c>
      <c r="J127" s="171"/>
      <c r="K127" s="15"/>
      <c r="L127" s="15"/>
      <c r="M127" s="184"/>
      <c r="N127" s="15"/>
      <c r="O127" s="15"/>
      <c r="P127" s="15"/>
      <c r="Q127" s="15"/>
      <c r="R127" s="15"/>
      <c r="S127" s="15"/>
    </row>
    <row r="128" spans="2:19" s="9" customFormat="1" ht="12.95" customHeight="1" x14ac:dyDescent="0.2">
      <c r="B128" s="153"/>
      <c r="C128" s="181" t="s">
        <v>14</v>
      </c>
      <c r="D128" s="190" t="s">
        <v>316</v>
      </c>
      <c r="E128" s="197">
        <v>0</v>
      </c>
      <c r="F128" s="198">
        <v>8</v>
      </c>
      <c r="G128" s="87">
        <f t="shared" si="16"/>
        <v>0</v>
      </c>
      <c r="H128" s="87">
        <f t="shared" si="17"/>
        <v>15</v>
      </c>
      <c r="I128" s="87">
        <f t="shared" si="18"/>
        <v>0</v>
      </c>
      <c r="J128" s="171"/>
      <c r="K128" s="15"/>
      <c r="L128" s="15"/>
      <c r="M128" s="184"/>
      <c r="N128" s="15"/>
      <c r="O128" s="15"/>
      <c r="P128" s="15"/>
      <c r="Q128" s="15"/>
      <c r="R128" s="15"/>
      <c r="S128" s="15"/>
    </row>
    <row r="129" spans="2:19" s="9" customFormat="1" ht="12.95" customHeight="1" x14ac:dyDescent="0.2">
      <c r="B129" s="153"/>
      <c r="C129" s="181" t="s">
        <v>317</v>
      </c>
      <c r="D129" s="190" t="s">
        <v>298</v>
      </c>
      <c r="E129" s="197">
        <v>0</v>
      </c>
      <c r="F129" s="198">
        <v>8</v>
      </c>
      <c r="G129" s="87">
        <f t="shared" si="16"/>
        <v>0</v>
      </c>
      <c r="H129" s="87">
        <f t="shared" si="17"/>
        <v>15</v>
      </c>
      <c r="I129" s="87">
        <f t="shared" si="18"/>
        <v>0</v>
      </c>
      <c r="J129" s="171"/>
      <c r="K129" s="15"/>
      <c r="L129" s="15"/>
      <c r="M129" s="184"/>
      <c r="N129" s="15"/>
      <c r="O129" s="15"/>
      <c r="P129" s="15"/>
      <c r="Q129" s="15"/>
      <c r="R129" s="15"/>
      <c r="S129" s="15"/>
    </row>
    <row r="130" spans="2:19" s="9" customFormat="1" ht="12.95" customHeight="1" thickBot="1" x14ac:dyDescent="0.25">
      <c r="B130" s="558"/>
      <c r="C130" s="553"/>
      <c r="D130" s="553"/>
      <c r="E130" s="553"/>
      <c r="F130" s="553"/>
      <c r="G130" s="553"/>
      <c r="H130" s="553"/>
      <c r="I130" s="553"/>
      <c r="J130" s="554"/>
      <c r="K130" s="15"/>
      <c r="L130" s="15"/>
      <c r="M130" s="184"/>
      <c r="N130" s="15"/>
      <c r="O130" s="15"/>
      <c r="P130" s="15"/>
      <c r="Q130" s="15"/>
      <c r="R130" s="15"/>
      <c r="S130" s="15"/>
    </row>
    <row r="131" spans="2:19" s="9" customFormat="1" ht="12.95" customHeight="1" thickBot="1" x14ac:dyDescent="0.25">
      <c r="B131" s="298" t="s">
        <v>52</v>
      </c>
      <c r="C131" s="308" t="s">
        <v>258</v>
      </c>
      <c r="D131" s="299"/>
      <c r="E131" s="300" t="s">
        <v>29</v>
      </c>
      <c r="F131" s="301" t="s">
        <v>28</v>
      </c>
      <c r="G131" s="300" t="s">
        <v>30</v>
      </c>
      <c r="H131" s="302" t="s">
        <v>34</v>
      </c>
      <c r="I131" s="300" t="s">
        <v>63</v>
      </c>
      <c r="J131" s="303"/>
      <c r="K131" s="15"/>
      <c r="L131" s="15"/>
      <c r="M131" s="184"/>
      <c r="N131" s="15"/>
      <c r="O131" s="15"/>
      <c r="P131" s="15"/>
      <c r="Q131" s="150"/>
      <c r="R131" s="150"/>
      <c r="S131" s="15"/>
    </row>
    <row r="132" spans="2:19" s="9" customFormat="1" ht="12.95" customHeight="1" x14ac:dyDescent="0.2">
      <c r="B132" s="153"/>
      <c r="C132" s="551"/>
      <c r="D132" s="551"/>
      <c r="E132" s="551"/>
      <c r="F132" s="551"/>
      <c r="G132" s="551"/>
      <c r="H132" s="551"/>
      <c r="I132" s="551"/>
      <c r="J132" s="552"/>
      <c r="K132" s="15"/>
      <c r="L132" s="15"/>
      <c r="M132" s="184"/>
      <c r="N132" s="15"/>
      <c r="O132" s="15"/>
      <c r="P132" s="15"/>
      <c r="Q132" s="15"/>
      <c r="R132" s="15"/>
      <c r="S132" s="15"/>
    </row>
    <row r="133" spans="2:19" s="9" customFormat="1" ht="12.95" customHeight="1" x14ac:dyDescent="0.2">
      <c r="B133" s="153"/>
      <c r="C133" s="29" t="s">
        <v>112</v>
      </c>
      <c r="D133" s="296"/>
      <c r="E133" s="30">
        <v>0</v>
      </c>
      <c r="F133" s="31">
        <v>2</v>
      </c>
      <c r="G133" s="5" t="str">
        <f>IF(E133*F133&lt;&gt;0,E133*F133,"")</f>
        <v/>
      </c>
      <c r="H133" s="87" t="str">
        <f t="shared" si="17"/>
        <v/>
      </c>
      <c r="I133" s="92" t="str">
        <f>IF((H133)&lt;&gt;"",G133*H133,"")</f>
        <v/>
      </c>
      <c r="J133" s="171"/>
      <c r="K133" s="15"/>
      <c r="L133" s="15"/>
      <c r="M133" s="184"/>
      <c r="N133" s="15"/>
      <c r="O133" s="15"/>
      <c r="P133" s="15"/>
      <c r="Q133" s="15"/>
      <c r="R133" s="15"/>
      <c r="S133" s="15"/>
    </row>
    <row r="134" spans="2:19" s="9" customFormat="1" ht="12.95" customHeight="1" x14ac:dyDescent="0.2">
      <c r="B134" s="153"/>
      <c r="C134" s="181" t="s">
        <v>259</v>
      </c>
      <c r="D134" s="297"/>
      <c r="E134" s="197">
        <v>0</v>
      </c>
      <c r="F134" s="198">
        <v>1</v>
      </c>
      <c r="G134" s="5" t="str">
        <f>IF(E134*F134&lt;&gt;0,E134*F134,"")</f>
        <v/>
      </c>
      <c r="H134" s="87" t="str">
        <f t="shared" si="17"/>
        <v/>
      </c>
      <c r="I134" s="92" t="str">
        <f>IF((H134)&lt;&gt;"",G134*H134,"")</f>
        <v/>
      </c>
      <c r="J134" s="171"/>
      <c r="K134" s="15"/>
      <c r="L134" s="15"/>
      <c r="M134" s="184"/>
      <c r="N134" s="15"/>
      <c r="O134" s="15"/>
      <c r="P134" s="15"/>
      <c r="Q134" s="15"/>
      <c r="R134" s="15"/>
      <c r="S134" s="15"/>
    </row>
    <row r="135" spans="2:19" s="14" customFormat="1" ht="12.95" customHeight="1" thickBot="1" x14ac:dyDescent="0.25">
      <c r="B135" s="295"/>
      <c r="C135" s="553"/>
      <c r="D135" s="553"/>
      <c r="E135" s="553"/>
      <c r="F135" s="553"/>
      <c r="G135" s="553"/>
      <c r="H135" s="553"/>
      <c r="I135" s="553"/>
      <c r="J135" s="554"/>
      <c r="K135" s="15"/>
      <c r="L135" s="15"/>
      <c r="M135" s="20"/>
      <c r="N135" s="15"/>
      <c r="O135" s="15"/>
      <c r="P135" s="15"/>
      <c r="Q135" s="15"/>
      <c r="R135" s="15"/>
      <c r="S135" s="15"/>
    </row>
    <row r="136" spans="2:19" s="11" customFormat="1" ht="6" customHeight="1" x14ac:dyDescent="0.2">
      <c r="B136" s="159"/>
      <c r="C136" s="160"/>
      <c r="D136" s="160"/>
      <c r="E136" s="161"/>
      <c r="F136" s="161"/>
      <c r="G136" s="161"/>
      <c r="H136" s="161"/>
      <c r="I136" s="161"/>
      <c r="J136" s="162"/>
      <c r="K136" s="15"/>
      <c r="L136" s="15"/>
      <c r="M136" s="20"/>
      <c r="N136" s="15"/>
      <c r="O136" s="15"/>
      <c r="P136" s="15"/>
      <c r="Q136" s="15"/>
      <c r="R136" s="15"/>
      <c r="S136" s="15"/>
    </row>
    <row r="137" spans="2:19" s="22" customFormat="1" ht="12" customHeight="1" thickBot="1" x14ac:dyDescent="0.25">
      <c r="B137" s="155"/>
      <c r="C137" s="156" t="s">
        <v>60</v>
      </c>
      <c r="D137" s="156"/>
      <c r="E137" s="156"/>
      <c r="F137" s="157"/>
      <c r="G137" s="157">
        <f>SUM(G118:G136)</f>
        <v>0</v>
      </c>
      <c r="H137" s="156"/>
      <c r="I137" s="157">
        <f>SUM(I118:I136)</f>
        <v>0</v>
      </c>
      <c r="J137" s="158"/>
      <c r="K137" s="15"/>
      <c r="L137" s="15"/>
      <c r="M137" s="20"/>
      <c r="N137" s="15"/>
      <c r="O137" s="15"/>
      <c r="P137" s="15"/>
      <c r="Q137" s="15"/>
      <c r="R137" s="15"/>
      <c r="S137" s="15"/>
    </row>
    <row r="138" spans="2:19" x14ac:dyDescent="0.2">
      <c r="B138" s="14"/>
      <c r="C138" s="9"/>
      <c r="D138" s="9"/>
      <c r="E138" s="9"/>
      <c r="F138" s="3"/>
      <c r="G138" s="9"/>
      <c r="H138" s="9"/>
      <c r="I138" s="9"/>
      <c r="J138" s="20"/>
    </row>
    <row r="139" spans="2:19" ht="13.5" thickBot="1" x14ac:dyDescent="0.25">
      <c r="B139" s="14"/>
      <c r="C139" s="9"/>
      <c r="D139" s="9"/>
      <c r="E139" s="9"/>
      <c r="F139" s="3"/>
      <c r="G139" s="9"/>
      <c r="H139" s="9"/>
      <c r="I139" s="9"/>
      <c r="J139" s="20"/>
    </row>
    <row r="140" spans="2:19" s="11" customFormat="1" ht="15" customHeight="1" thickBot="1" x14ac:dyDescent="0.25">
      <c r="B140" s="116" t="s">
        <v>78</v>
      </c>
      <c r="C140" s="231"/>
      <c r="D140" s="231"/>
      <c r="E140" s="118"/>
      <c r="F140" s="119"/>
      <c r="G140" s="232">
        <f>G88+G104+G114+G137+G76</f>
        <v>0</v>
      </c>
      <c r="H140" s="118"/>
      <c r="I140" s="232">
        <f>I88+I104+I114+I137+I76</f>
        <v>0</v>
      </c>
      <c r="J140" s="233"/>
      <c r="K140" s="15"/>
      <c r="L140" s="15"/>
      <c r="M140" s="20"/>
      <c r="N140" s="15"/>
      <c r="O140" s="15"/>
      <c r="P140" s="15"/>
      <c r="Q140" s="15"/>
      <c r="R140" s="15"/>
      <c r="S140" s="15"/>
    </row>
    <row r="141" spans="2:19" x14ac:dyDescent="0.2">
      <c r="B141" s="14"/>
      <c r="C141" s="9"/>
      <c r="D141" s="9"/>
      <c r="E141" s="16"/>
      <c r="F141" s="3"/>
      <c r="G141" s="16"/>
      <c r="H141" s="16"/>
      <c r="I141" s="16"/>
      <c r="J141" s="20"/>
    </row>
    <row r="142" spans="2:19" ht="13.5" thickBot="1" x14ac:dyDescent="0.25">
      <c r="B142" s="14"/>
      <c r="C142" s="9"/>
      <c r="D142" s="9"/>
      <c r="E142" s="16"/>
      <c r="F142" s="3"/>
      <c r="G142" s="16"/>
      <c r="H142" s="16"/>
      <c r="I142" s="16"/>
      <c r="J142" s="20"/>
    </row>
    <row r="143" spans="2:19" s="21" customFormat="1" ht="15" customHeight="1" thickBot="1" x14ac:dyDescent="0.25">
      <c r="B143" s="298" t="s">
        <v>52</v>
      </c>
      <c r="C143" s="299" t="s">
        <v>51</v>
      </c>
      <c r="D143" s="299"/>
      <c r="E143" s="300" t="s">
        <v>29</v>
      </c>
      <c r="F143" s="301" t="s">
        <v>49</v>
      </c>
      <c r="G143" s="299"/>
      <c r="H143" s="302"/>
      <c r="I143" s="300" t="s">
        <v>63</v>
      </c>
      <c r="J143" s="309"/>
      <c r="K143" s="15"/>
      <c r="L143" s="15"/>
      <c r="M143" s="20"/>
      <c r="N143" s="15"/>
      <c r="O143" s="15"/>
      <c r="P143" s="15"/>
      <c r="Q143" s="15"/>
      <c r="R143" s="15"/>
      <c r="S143" s="15"/>
    </row>
    <row r="144" spans="2:19" s="21" customFormat="1" ht="12.95" customHeight="1" x14ac:dyDescent="0.2">
      <c r="B144" s="151"/>
      <c r="C144" s="22"/>
      <c r="D144" s="22"/>
      <c r="E144" s="148"/>
      <c r="F144" s="149"/>
      <c r="G144" s="22"/>
      <c r="H144" s="150"/>
      <c r="I144" s="165"/>
      <c r="J144" s="201"/>
      <c r="K144" s="15"/>
      <c r="L144" s="15"/>
      <c r="M144" s="20"/>
      <c r="N144" s="15"/>
      <c r="O144" s="15"/>
      <c r="P144" s="15"/>
      <c r="Q144" s="15"/>
      <c r="R144" s="15"/>
      <c r="S144" s="15"/>
    </row>
    <row r="145" spans="2:19" s="21" customFormat="1" ht="12.95" customHeight="1" x14ac:dyDescent="0.2">
      <c r="B145" s="151"/>
      <c r="C145" s="29" t="s">
        <v>140</v>
      </c>
      <c r="D145" s="85" t="s">
        <v>139</v>
      </c>
      <c r="E145" s="200">
        <f>G137/8*5</f>
        <v>0</v>
      </c>
      <c r="F145" s="192">
        <v>15</v>
      </c>
      <c r="G145" s="294" t="s">
        <v>249</v>
      </c>
      <c r="H145" s="150"/>
      <c r="I145" s="193">
        <f>E145*F145</f>
        <v>0</v>
      </c>
      <c r="J145" s="201"/>
      <c r="K145" s="15"/>
      <c r="L145" s="15"/>
      <c r="M145" s="20"/>
      <c r="N145" s="15"/>
      <c r="O145" s="15"/>
      <c r="P145" s="15"/>
      <c r="Q145" s="15"/>
      <c r="R145" s="15"/>
      <c r="S145" s="15"/>
    </row>
    <row r="146" spans="2:19" s="21" customFormat="1" ht="12.95" customHeight="1" x14ac:dyDescent="0.2">
      <c r="B146" s="151"/>
      <c r="C146" s="29"/>
      <c r="D146" s="85"/>
      <c r="E146" s="148"/>
      <c r="F146" s="149"/>
      <c r="G146" s="22"/>
      <c r="H146" s="150"/>
      <c r="I146" s="165"/>
      <c r="J146" s="201"/>
      <c r="K146" s="15"/>
      <c r="L146" s="15"/>
      <c r="M146" s="20"/>
      <c r="N146" s="15"/>
      <c r="O146" s="15"/>
      <c r="P146" s="15"/>
      <c r="Q146" s="15"/>
      <c r="R146" s="15"/>
      <c r="S146" s="15"/>
    </row>
    <row r="147" spans="2:19" s="21" customFormat="1" ht="12.95" customHeight="1" x14ac:dyDescent="0.2">
      <c r="B147" s="151"/>
      <c r="C147" s="29" t="s">
        <v>257</v>
      </c>
      <c r="D147" s="85"/>
      <c r="E147" s="292">
        <f>G137/8</f>
        <v>0</v>
      </c>
      <c r="F147" s="293">
        <v>6</v>
      </c>
      <c r="G147" s="294" t="s">
        <v>249</v>
      </c>
      <c r="H147" s="150"/>
      <c r="I147" s="165">
        <f>E147*F147</f>
        <v>0</v>
      </c>
      <c r="J147" s="201"/>
      <c r="K147" s="15"/>
      <c r="L147" s="15"/>
      <c r="M147" s="20"/>
      <c r="N147" s="15"/>
      <c r="O147" s="15"/>
      <c r="P147" s="15"/>
      <c r="Q147" s="15"/>
      <c r="R147" s="15"/>
      <c r="S147" s="15"/>
    </row>
    <row r="148" spans="2:19" s="21" customFormat="1" ht="12.95" customHeight="1" x14ac:dyDescent="0.2">
      <c r="B148" s="151"/>
      <c r="C148" s="29"/>
      <c r="D148" s="85"/>
      <c r="E148" s="148"/>
      <c r="F148" s="149"/>
      <c r="G148" s="22"/>
      <c r="H148" s="150"/>
      <c r="I148" s="165"/>
      <c r="J148" s="201"/>
      <c r="K148" s="15"/>
      <c r="L148" s="15"/>
      <c r="M148" s="20"/>
      <c r="N148" s="15"/>
      <c r="O148" s="15"/>
      <c r="P148" s="15"/>
      <c r="Q148" s="15"/>
      <c r="R148" s="15"/>
      <c r="S148" s="15"/>
    </row>
    <row r="149" spans="2:19" s="10" customFormat="1" ht="12.95" customHeight="1" x14ac:dyDescent="0.2">
      <c r="B149" s="153"/>
      <c r="C149" s="29" t="s">
        <v>15</v>
      </c>
      <c r="D149" s="94"/>
      <c r="E149" s="90">
        <v>0</v>
      </c>
      <c r="F149" s="194">
        <v>0.5</v>
      </c>
      <c r="G149" s="93"/>
      <c r="H149" s="93"/>
      <c r="I149" s="5">
        <f>IF((E149)&lt;&gt;"",E149*F22,"")</f>
        <v>0</v>
      </c>
      <c r="J149" s="182"/>
      <c r="K149" s="15"/>
      <c r="L149" s="15"/>
      <c r="M149" s="20"/>
      <c r="N149" s="15"/>
      <c r="O149" s="15"/>
      <c r="P149" s="15"/>
      <c r="Q149" s="15"/>
      <c r="R149" s="15"/>
      <c r="S149" s="15"/>
    </row>
    <row r="150" spans="2:19" s="10" customFormat="1" ht="12.95" customHeight="1" x14ac:dyDescent="0.2">
      <c r="B150" s="153"/>
      <c r="C150" s="490" t="s">
        <v>130</v>
      </c>
      <c r="D150" s="491" t="s">
        <v>131</v>
      </c>
      <c r="E150" s="492"/>
      <c r="F150" s="493">
        <v>240</v>
      </c>
      <c r="G150" s="494"/>
      <c r="H150" s="494"/>
      <c r="I150" s="495">
        <f t="shared" ref="I150:I157" si="19">IF((F150)&lt;&gt;"",E150*F150,"")</f>
        <v>0</v>
      </c>
      <c r="J150" s="182"/>
      <c r="K150" s="15"/>
      <c r="L150" s="15"/>
      <c r="M150" s="20"/>
      <c r="N150" s="15"/>
      <c r="O150" s="15"/>
      <c r="P150" s="15"/>
      <c r="Q150" s="15"/>
      <c r="R150" s="15"/>
      <c r="S150" s="15"/>
    </row>
    <row r="151" spans="2:19" s="10" customFormat="1" ht="12.95" customHeight="1" x14ac:dyDescent="0.2">
      <c r="B151" s="153"/>
      <c r="C151" s="176" t="s">
        <v>296</v>
      </c>
      <c r="D151" s="177"/>
      <c r="E151" s="197">
        <v>0</v>
      </c>
      <c r="F151" s="199">
        <v>400</v>
      </c>
      <c r="I151" s="5">
        <f t="shared" si="19"/>
        <v>0</v>
      </c>
      <c r="J151" s="182"/>
      <c r="K151" s="15"/>
      <c r="L151" s="15"/>
      <c r="M151" s="20"/>
      <c r="N151" s="15"/>
      <c r="O151" s="15"/>
      <c r="P151" s="15"/>
      <c r="Q151" s="15"/>
      <c r="R151" s="15"/>
      <c r="S151" s="15"/>
    </row>
    <row r="152" spans="2:19" s="10" customFormat="1" ht="12.95" customHeight="1" x14ac:dyDescent="0.2">
      <c r="B152" s="153"/>
      <c r="C152" s="490" t="s">
        <v>132</v>
      </c>
      <c r="D152" s="491"/>
      <c r="E152" s="492"/>
      <c r="F152" s="493">
        <v>1</v>
      </c>
      <c r="G152" s="494"/>
      <c r="H152" s="494"/>
      <c r="I152" s="495">
        <f t="shared" si="19"/>
        <v>0</v>
      </c>
      <c r="J152" s="182"/>
      <c r="K152" s="15"/>
      <c r="L152" s="15"/>
      <c r="M152" s="20"/>
      <c r="N152" s="15"/>
      <c r="O152" s="15"/>
      <c r="P152" s="15"/>
      <c r="Q152" s="15"/>
      <c r="R152" s="15"/>
      <c r="S152" s="15"/>
    </row>
    <row r="153" spans="2:19" s="10" customFormat="1" ht="12.95" customHeight="1" x14ac:dyDescent="0.2">
      <c r="B153" s="153"/>
      <c r="C153" s="490" t="s">
        <v>133</v>
      </c>
      <c r="D153" s="491"/>
      <c r="E153" s="492"/>
      <c r="F153" s="493">
        <v>1</v>
      </c>
      <c r="G153" s="494"/>
      <c r="H153" s="494"/>
      <c r="I153" s="495">
        <f t="shared" si="19"/>
        <v>0</v>
      </c>
      <c r="J153" s="182"/>
      <c r="K153" s="15"/>
      <c r="L153" s="15"/>
      <c r="M153" s="20"/>
      <c r="N153" s="15"/>
      <c r="O153" s="15"/>
      <c r="P153" s="15"/>
      <c r="Q153" s="15"/>
      <c r="R153" s="15"/>
      <c r="S153" s="15"/>
    </row>
    <row r="154" spans="2:19" s="10" customFormat="1" ht="12.95" customHeight="1" x14ac:dyDescent="0.2">
      <c r="B154" s="153"/>
      <c r="C154" s="490" t="s">
        <v>134</v>
      </c>
      <c r="D154" s="491"/>
      <c r="E154" s="492"/>
      <c r="F154" s="493">
        <v>1</v>
      </c>
      <c r="G154" s="494"/>
      <c r="H154" s="494"/>
      <c r="I154" s="495">
        <f t="shared" si="19"/>
        <v>0</v>
      </c>
      <c r="J154" s="182"/>
      <c r="K154" s="15"/>
      <c r="L154" s="15"/>
      <c r="M154" s="20"/>
      <c r="N154" s="15"/>
      <c r="O154" s="15"/>
      <c r="P154" s="15"/>
      <c r="Q154" s="15"/>
      <c r="R154" s="15"/>
      <c r="S154" s="15"/>
    </row>
    <row r="155" spans="2:19" s="10" customFormat="1" ht="12.95" customHeight="1" x14ac:dyDescent="0.2">
      <c r="B155" s="153"/>
      <c r="C155" s="176" t="s">
        <v>135</v>
      </c>
      <c r="D155" s="177" t="s">
        <v>141</v>
      </c>
      <c r="E155" s="197">
        <v>0</v>
      </c>
      <c r="F155" s="199">
        <v>350</v>
      </c>
      <c r="G155" s="93"/>
      <c r="H155" s="93"/>
      <c r="I155" s="5">
        <f t="shared" si="19"/>
        <v>0</v>
      </c>
      <c r="J155" s="182"/>
      <c r="K155" s="15"/>
      <c r="L155" s="15"/>
      <c r="M155" s="20"/>
      <c r="N155" s="15"/>
      <c r="O155" s="15"/>
      <c r="P155" s="15"/>
      <c r="Q155" s="15"/>
      <c r="R155" s="15"/>
      <c r="S155" s="15"/>
    </row>
    <row r="156" spans="2:19" s="10" customFormat="1" ht="12.95" customHeight="1" x14ac:dyDescent="0.2">
      <c r="B156" s="153"/>
      <c r="C156" s="176" t="s">
        <v>135</v>
      </c>
      <c r="D156" s="177" t="s">
        <v>136</v>
      </c>
      <c r="E156" s="197">
        <v>0</v>
      </c>
      <c r="F156" s="199">
        <v>40</v>
      </c>
      <c r="G156" s="93"/>
      <c r="H156" s="93"/>
      <c r="I156" s="5">
        <f t="shared" si="19"/>
        <v>0</v>
      </c>
      <c r="J156" s="182"/>
      <c r="K156" s="15"/>
      <c r="L156" s="15"/>
      <c r="M156" s="20"/>
      <c r="N156" s="15"/>
      <c r="O156" s="15"/>
      <c r="P156" s="15"/>
      <c r="Q156" s="15"/>
      <c r="R156" s="15"/>
      <c r="S156" s="15"/>
    </row>
    <row r="157" spans="2:19" s="10" customFormat="1" ht="12.95" customHeight="1" x14ac:dyDescent="0.2">
      <c r="B157" s="153"/>
      <c r="C157" s="176" t="s">
        <v>137</v>
      </c>
      <c r="D157" s="177" t="s">
        <v>138</v>
      </c>
      <c r="E157" s="197">
        <v>0</v>
      </c>
      <c r="F157" s="199">
        <v>10</v>
      </c>
      <c r="G157" s="93"/>
      <c r="H157" s="93"/>
      <c r="I157" s="5">
        <f t="shared" si="19"/>
        <v>0</v>
      </c>
      <c r="J157" s="182"/>
      <c r="K157" s="15"/>
      <c r="L157" s="15"/>
      <c r="M157" s="20"/>
      <c r="N157" s="15"/>
      <c r="O157" s="15"/>
      <c r="P157" s="15"/>
      <c r="Q157" s="15"/>
      <c r="R157" s="15"/>
      <c r="S157" s="15"/>
    </row>
    <row r="158" spans="2:19" s="14" customFormat="1" ht="12.95" customHeight="1" thickBot="1" x14ac:dyDescent="0.25">
      <c r="B158" s="153"/>
      <c r="C158" s="176"/>
      <c r="D158" s="177"/>
      <c r="E158" s="197"/>
      <c r="F158" s="198"/>
      <c r="G158" s="4"/>
      <c r="H158" s="4"/>
      <c r="I158" s="5" t="str">
        <f>IF((F158)&lt;&gt;"",E158*F158,"")</f>
        <v/>
      </c>
      <c r="J158" s="196"/>
      <c r="K158" s="15"/>
      <c r="L158" s="15"/>
      <c r="M158" s="20"/>
      <c r="N158" s="15"/>
      <c r="O158" s="15"/>
      <c r="P158" s="15"/>
      <c r="Q158" s="15"/>
      <c r="R158" s="15"/>
      <c r="S158" s="15"/>
    </row>
    <row r="159" spans="2:19" s="11" customFormat="1" ht="6" customHeight="1" x14ac:dyDescent="0.2">
      <c r="B159" s="159"/>
      <c r="C159" s="160"/>
      <c r="D159" s="160"/>
      <c r="E159" s="161"/>
      <c r="F159" s="161"/>
      <c r="G159" s="161"/>
      <c r="H159" s="161"/>
      <c r="I159" s="161"/>
      <c r="J159" s="162"/>
      <c r="K159" s="15"/>
      <c r="L159" s="15"/>
      <c r="M159" s="20"/>
      <c r="N159" s="15"/>
      <c r="O159" s="15"/>
      <c r="P159" s="15"/>
      <c r="Q159" s="15"/>
      <c r="R159" s="15"/>
      <c r="S159" s="15"/>
    </row>
    <row r="160" spans="2:19" s="22" customFormat="1" ht="12" customHeight="1" thickBot="1" x14ac:dyDescent="0.25">
      <c r="B160" s="155"/>
      <c r="C160" s="156" t="s">
        <v>42</v>
      </c>
      <c r="D160" s="156"/>
      <c r="E160" s="156"/>
      <c r="F160" s="157"/>
      <c r="G160" s="157"/>
      <c r="H160" s="156"/>
      <c r="I160" s="157">
        <f>SUM(I144:I159)</f>
        <v>0</v>
      </c>
      <c r="J160" s="158"/>
      <c r="K160" s="15"/>
      <c r="L160" s="15"/>
      <c r="M160" s="20"/>
      <c r="N160" s="15"/>
      <c r="O160" s="15"/>
      <c r="P160" s="15"/>
      <c r="Q160" s="15"/>
      <c r="R160" s="15"/>
      <c r="S160" s="15"/>
    </row>
    <row r="161" spans="2:19" x14ac:dyDescent="0.2">
      <c r="B161" s="14"/>
      <c r="C161" s="9"/>
      <c r="D161" s="9"/>
      <c r="E161" s="9"/>
      <c r="F161" s="3"/>
      <c r="G161" s="9"/>
      <c r="H161" s="9"/>
      <c r="I161" s="9"/>
      <c r="J161" s="20"/>
    </row>
    <row r="162" spans="2:19" ht="13.5" thickBot="1" x14ac:dyDescent="0.25">
      <c r="B162" s="14"/>
      <c r="C162" s="9"/>
      <c r="D162" s="9"/>
      <c r="E162" s="9"/>
      <c r="F162" s="3"/>
      <c r="G162" s="9"/>
      <c r="H162" s="9"/>
      <c r="I162" s="9"/>
      <c r="J162" s="20"/>
    </row>
    <row r="163" spans="2:19" s="21" customFormat="1" ht="15" customHeight="1" thickBot="1" x14ac:dyDescent="0.25">
      <c r="B163" s="298" t="s">
        <v>52</v>
      </c>
      <c r="C163" s="299" t="s">
        <v>253</v>
      </c>
      <c r="D163" s="299"/>
      <c r="E163" s="300" t="s">
        <v>29</v>
      </c>
      <c r="F163" s="302" t="s">
        <v>62</v>
      </c>
      <c r="G163" s="299"/>
      <c r="H163" s="299"/>
      <c r="I163" s="300" t="s">
        <v>63</v>
      </c>
      <c r="J163" s="309"/>
      <c r="K163" s="15"/>
      <c r="L163" s="15"/>
      <c r="M163" s="20"/>
      <c r="N163" s="15"/>
      <c r="O163" s="15"/>
      <c r="P163" s="15"/>
      <c r="Q163" s="15"/>
      <c r="R163" s="15"/>
      <c r="S163" s="15"/>
    </row>
    <row r="164" spans="2:19" s="10" customFormat="1" ht="12.95" customHeight="1" x14ac:dyDescent="0.2">
      <c r="B164" s="205"/>
      <c r="C164" s="480"/>
      <c r="D164" s="470"/>
      <c r="E164" s="281"/>
      <c r="F164" s="281"/>
      <c r="G164" s="471"/>
      <c r="H164" s="471"/>
      <c r="I164" s="472" t="str">
        <f t="shared" ref="I164:I187" si="20">IF((F164)&lt;&gt;"",E164*F164,"")</f>
        <v/>
      </c>
      <c r="J164" s="481"/>
      <c r="K164" s="15"/>
      <c r="L164" s="15"/>
      <c r="M164" s="20"/>
      <c r="N164" s="15"/>
      <c r="O164" s="15"/>
      <c r="P164" s="15"/>
      <c r="Q164" s="15"/>
      <c r="R164" s="15"/>
      <c r="S164" s="15"/>
    </row>
    <row r="165" spans="2:19" s="10" customFormat="1" ht="12.95" customHeight="1" x14ac:dyDescent="0.2">
      <c r="B165" s="153"/>
      <c r="C165" s="176" t="s">
        <v>143</v>
      </c>
      <c r="D165" s="85" t="s">
        <v>323</v>
      </c>
      <c r="E165" s="197">
        <v>0</v>
      </c>
      <c r="F165" s="197">
        <v>800</v>
      </c>
      <c r="I165" s="5">
        <f t="shared" ref="I165:I170" si="21">IF((F165)&lt;&gt;"",E165*F165,"")</f>
        <v>0</v>
      </c>
      <c r="J165" s="171"/>
      <c r="K165" s="15"/>
      <c r="L165" s="15"/>
      <c r="M165" s="20"/>
      <c r="N165" s="15"/>
      <c r="O165" s="15"/>
      <c r="P165" s="15"/>
      <c r="Q165" s="15"/>
      <c r="R165" s="15"/>
      <c r="S165" s="15"/>
    </row>
    <row r="166" spans="2:19" s="10" customFormat="1" ht="12.95" customHeight="1" x14ac:dyDescent="0.2">
      <c r="B166" s="153"/>
      <c r="C166" s="176"/>
      <c r="D166" s="496" t="s">
        <v>235</v>
      </c>
      <c r="E166" s="492"/>
      <c r="F166" s="492">
        <v>1000</v>
      </c>
      <c r="G166" s="494"/>
      <c r="H166" s="494"/>
      <c r="I166" s="495">
        <f t="shared" si="21"/>
        <v>0</v>
      </c>
      <c r="J166" s="171"/>
      <c r="K166" s="15"/>
      <c r="L166" s="15"/>
      <c r="M166" s="20"/>
      <c r="N166" s="15"/>
      <c r="O166" s="15"/>
      <c r="P166" s="15"/>
      <c r="Q166" s="15"/>
      <c r="R166" s="15"/>
      <c r="S166" s="15"/>
    </row>
    <row r="167" spans="2:19" s="10" customFormat="1" ht="12.95" customHeight="1" x14ac:dyDescent="0.2">
      <c r="B167" s="153"/>
      <c r="C167" s="176"/>
      <c r="D167" s="496" t="s">
        <v>240</v>
      </c>
      <c r="E167" s="492"/>
      <c r="F167" s="492">
        <v>3</v>
      </c>
      <c r="G167" s="494"/>
      <c r="H167" s="494"/>
      <c r="I167" s="495">
        <f t="shared" si="21"/>
        <v>0</v>
      </c>
      <c r="J167" s="171"/>
      <c r="K167" s="15"/>
      <c r="L167" s="15"/>
      <c r="M167" s="20"/>
      <c r="N167" s="15"/>
      <c r="O167" s="15"/>
      <c r="P167" s="15"/>
      <c r="Q167" s="15"/>
      <c r="R167" s="15"/>
      <c r="S167" s="15"/>
    </row>
    <row r="168" spans="2:19" s="10" customFormat="1" ht="12.95" customHeight="1" x14ac:dyDescent="0.2">
      <c r="B168" s="153"/>
      <c r="C168" s="176"/>
      <c r="D168" s="496" t="s">
        <v>238</v>
      </c>
      <c r="E168" s="492"/>
      <c r="F168" s="492">
        <v>5</v>
      </c>
      <c r="G168" s="494"/>
      <c r="H168" s="494"/>
      <c r="I168" s="495">
        <f t="shared" si="21"/>
        <v>0</v>
      </c>
      <c r="J168" s="171"/>
      <c r="K168" s="15"/>
      <c r="L168" s="15"/>
      <c r="M168" s="20"/>
      <c r="N168" s="15"/>
      <c r="O168" s="15"/>
      <c r="P168" s="15"/>
      <c r="Q168" s="15"/>
      <c r="R168" s="15"/>
      <c r="S168" s="15"/>
    </row>
    <row r="169" spans="2:19" s="10" customFormat="1" ht="12.95" customHeight="1" x14ac:dyDescent="0.2">
      <c r="B169" s="153"/>
      <c r="C169" s="176"/>
      <c r="D169" s="496" t="s">
        <v>239</v>
      </c>
      <c r="E169" s="492"/>
      <c r="F169" s="492">
        <v>2</v>
      </c>
      <c r="G169" s="494"/>
      <c r="H169" s="494"/>
      <c r="I169" s="495">
        <f t="shared" si="21"/>
        <v>0</v>
      </c>
      <c r="J169" s="171"/>
      <c r="K169" s="15"/>
      <c r="L169" s="15"/>
      <c r="M169" s="20"/>
      <c r="N169" s="15"/>
      <c r="O169" s="15"/>
      <c r="P169" s="15"/>
      <c r="Q169" s="15"/>
      <c r="R169" s="15"/>
      <c r="S169" s="15"/>
    </row>
    <row r="170" spans="2:19" s="10" customFormat="1" ht="12.95" customHeight="1" x14ac:dyDescent="0.2">
      <c r="B170" s="153"/>
      <c r="C170" s="176"/>
      <c r="D170" s="496" t="s">
        <v>211</v>
      </c>
      <c r="E170" s="492"/>
      <c r="F170" s="492">
        <v>200</v>
      </c>
      <c r="G170" s="494"/>
      <c r="H170" s="494"/>
      <c r="I170" s="495">
        <f t="shared" si="21"/>
        <v>0</v>
      </c>
      <c r="J170" s="171"/>
      <c r="K170" s="15"/>
      <c r="L170" s="15"/>
      <c r="M170" s="20"/>
      <c r="N170" s="15"/>
      <c r="O170" s="15"/>
      <c r="P170" s="15"/>
      <c r="Q170" s="15"/>
      <c r="R170" s="15"/>
      <c r="S170" s="15"/>
    </row>
    <row r="171" spans="2:19" s="10" customFormat="1" ht="12.95" customHeight="1" x14ac:dyDescent="0.2">
      <c r="B171" s="153"/>
      <c r="C171" s="29"/>
      <c r="D171" s="85"/>
      <c r="E171" s="197"/>
      <c r="F171" s="197"/>
      <c r="I171" s="5"/>
      <c r="J171" s="171"/>
      <c r="K171" s="15"/>
      <c r="L171" s="15"/>
      <c r="M171" s="20"/>
      <c r="N171" s="15"/>
      <c r="O171" s="15"/>
      <c r="P171" s="15"/>
      <c r="Q171" s="15"/>
      <c r="R171" s="15"/>
      <c r="S171" s="15"/>
    </row>
    <row r="172" spans="2:19" s="10" customFormat="1" ht="12.95" customHeight="1" x14ac:dyDescent="0.2">
      <c r="B172" s="153"/>
      <c r="C172" s="490" t="s">
        <v>142</v>
      </c>
      <c r="D172" s="496" t="s">
        <v>234</v>
      </c>
      <c r="E172" s="492"/>
      <c r="F172" s="492">
        <v>250</v>
      </c>
      <c r="G172" s="494"/>
      <c r="H172" s="494"/>
      <c r="I172" s="495">
        <f t="shared" si="20"/>
        <v>0</v>
      </c>
      <c r="J172" s="171"/>
      <c r="K172" s="15"/>
      <c r="L172" s="15"/>
      <c r="M172" s="20"/>
      <c r="N172" s="15"/>
      <c r="O172" s="15"/>
      <c r="P172" s="15"/>
      <c r="Q172" s="15"/>
      <c r="R172" s="15"/>
      <c r="S172" s="15"/>
    </row>
    <row r="173" spans="2:19" s="10" customFormat="1" ht="12.95" customHeight="1" x14ac:dyDescent="0.2">
      <c r="B173" s="153"/>
      <c r="C173" s="490"/>
      <c r="D173" s="496" t="s">
        <v>235</v>
      </c>
      <c r="E173" s="492"/>
      <c r="F173" s="492">
        <v>400</v>
      </c>
      <c r="G173" s="494"/>
      <c r="H173" s="494"/>
      <c r="I173" s="495">
        <f t="shared" si="20"/>
        <v>0</v>
      </c>
      <c r="J173" s="171"/>
      <c r="K173" s="15"/>
      <c r="L173" s="15"/>
      <c r="M173" s="20"/>
      <c r="N173" s="15"/>
      <c r="O173" s="15"/>
      <c r="P173" s="15"/>
      <c r="Q173" s="15"/>
      <c r="R173" s="15"/>
      <c r="S173" s="15"/>
    </row>
    <row r="174" spans="2:19" s="10" customFormat="1" ht="12.95" customHeight="1" x14ac:dyDescent="0.2">
      <c r="B174" s="153"/>
      <c r="C174" s="490"/>
      <c r="D174" s="496" t="s">
        <v>145</v>
      </c>
      <c r="E174" s="492"/>
      <c r="F174" s="492">
        <v>5</v>
      </c>
      <c r="G174" s="494"/>
      <c r="H174" s="494"/>
      <c r="I174" s="495">
        <f t="shared" si="20"/>
        <v>0</v>
      </c>
      <c r="J174" s="171"/>
      <c r="K174" s="15"/>
      <c r="L174" s="15"/>
      <c r="M174" s="20"/>
      <c r="N174" s="15"/>
      <c r="O174" s="15"/>
      <c r="P174" s="15"/>
      <c r="Q174" s="15"/>
      <c r="R174" s="15"/>
      <c r="S174" s="15"/>
    </row>
    <row r="175" spans="2:19" s="10" customFormat="1" ht="12.95" customHeight="1" x14ac:dyDescent="0.2">
      <c r="B175" s="153"/>
      <c r="C175" s="490"/>
      <c r="D175" s="496" t="s">
        <v>236</v>
      </c>
      <c r="E175" s="492"/>
      <c r="F175" s="492">
        <v>3</v>
      </c>
      <c r="G175" s="494"/>
      <c r="H175" s="494"/>
      <c r="I175" s="495">
        <f t="shared" si="20"/>
        <v>0</v>
      </c>
      <c r="J175" s="171"/>
      <c r="K175" s="15"/>
      <c r="L175" s="15"/>
      <c r="M175" s="20"/>
      <c r="N175" s="15"/>
      <c r="O175" s="15"/>
      <c r="P175" s="15"/>
      <c r="Q175" s="15"/>
      <c r="R175" s="15"/>
      <c r="S175" s="15"/>
    </row>
    <row r="176" spans="2:19" s="10" customFormat="1" ht="12.95" customHeight="1" x14ac:dyDescent="0.2">
      <c r="B176" s="153"/>
      <c r="C176" s="490"/>
      <c r="D176" s="496" t="s">
        <v>237</v>
      </c>
      <c r="E176" s="492"/>
      <c r="F176" s="492">
        <v>1</v>
      </c>
      <c r="G176" s="494"/>
      <c r="H176" s="494"/>
      <c r="I176" s="495">
        <f t="shared" si="20"/>
        <v>0</v>
      </c>
      <c r="J176" s="171"/>
      <c r="K176" s="15"/>
      <c r="L176" s="15"/>
      <c r="M176" s="20"/>
      <c r="N176" s="15"/>
      <c r="O176" s="15"/>
      <c r="P176" s="15"/>
      <c r="Q176" s="15"/>
      <c r="R176" s="15"/>
      <c r="S176" s="15"/>
    </row>
    <row r="177" spans="2:19" s="10" customFormat="1" ht="12.95" customHeight="1" x14ac:dyDescent="0.2">
      <c r="B177" s="153"/>
      <c r="C177" s="176"/>
      <c r="D177" s="85"/>
      <c r="E177" s="197"/>
      <c r="F177" s="197"/>
      <c r="I177" s="5"/>
      <c r="J177" s="171"/>
      <c r="K177" s="15"/>
      <c r="L177" s="15"/>
      <c r="M177" s="20"/>
      <c r="N177" s="15"/>
      <c r="O177" s="15"/>
      <c r="P177" s="15"/>
      <c r="Q177" s="15"/>
      <c r="R177" s="15"/>
      <c r="S177" s="15"/>
    </row>
    <row r="178" spans="2:19" s="10" customFormat="1" ht="12.95" customHeight="1" x14ac:dyDescent="0.2">
      <c r="B178" s="153"/>
      <c r="C178" s="479" t="s">
        <v>288</v>
      </c>
      <c r="D178" s="85"/>
      <c r="E178" s="466" t="s">
        <v>291</v>
      </c>
      <c r="F178" s="466" t="s">
        <v>292</v>
      </c>
      <c r="I178" s="5"/>
      <c r="J178" s="468"/>
      <c r="K178" s="15"/>
      <c r="L178" s="15"/>
      <c r="M178" s="20"/>
      <c r="N178" s="15"/>
      <c r="O178" s="15"/>
      <c r="P178" s="15"/>
      <c r="Q178" s="15"/>
      <c r="R178" s="15"/>
      <c r="S178" s="15"/>
    </row>
    <row r="179" spans="2:19" s="10" customFormat="1" ht="12.95" customHeight="1" x14ac:dyDescent="0.2">
      <c r="B179" s="153"/>
      <c r="C179" s="176"/>
      <c r="D179" s="85"/>
      <c r="E179" s="197"/>
      <c r="F179" s="197"/>
      <c r="I179" s="5"/>
      <c r="J179" s="171"/>
      <c r="K179" s="15"/>
      <c r="L179" s="15"/>
      <c r="M179" s="20"/>
      <c r="N179" s="15"/>
      <c r="O179" s="15"/>
      <c r="P179" s="15"/>
      <c r="Q179" s="15"/>
      <c r="R179" s="15"/>
      <c r="S179" s="15"/>
    </row>
    <row r="180" spans="2:19" s="10" customFormat="1" ht="12.95" customHeight="1" x14ac:dyDescent="0.2">
      <c r="B180" s="153"/>
      <c r="C180" s="176" t="s">
        <v>289</v>
      </c>
      <c r="D180" s="85"/>
      <c r="E180" s="467"/>
      <c r="F180" s="475"/>
      <c r="G180" s="476" t="s">
        <v>290</v>
      </c>
      <c r="H180" s="477"/>
      <c r="I180" s="478">
        <f>F180*550</f>
        <v>0</v>
      </c>
      <c r="J180" s="171"/>
      <c r="K180" s="15"/>
      <c r="L180" s="15"/>
      <c r="M180" s="20"/>
      <c r="N180" s="15"/>
      <c r="O180" s="15"/>
      <c r="P180" s="15"/>
      <c r="Q180" s="15"/>
      <c r="R180" s="15"/>
      <c r="S180" s="15"/>
    </row>
    <row r="181" spans="2:19" s="10" customFormat="1" ht="12.95" customHeight="1" x14ac:dyDescent="0.2">
      <c r="B181" s="153"/>
      <c r="C181" s="176" t="s">
        <v>293</v>
      </c>
      <c r="D181" s="496" t="s">
        <v>294</v>
      </c>
      <c r="E181" s="492"/>
      <c r="F181" s="493">
        <v>240</v>
      </c>
      <c r="G181" s="486"/>
      <c r="H181" s="486"/>
      <c r="I181" s="497">
        <f>F181*E181</f>
        <v>0</v>
      </c>
      <c r="J181" s="469"/>
      <c r="K181" s="15"/>
      <c r="L181" s="15"/>
      <c r="M181" s="20"/>
      <c r="N181" s="15"/>
      <c r="O181" s="15"/>
      <c r="P181" s="15"/>
      <c r="Q181" s="15"/>
      <c r="R181" s="15"/>
      <c r="S181" s="15"/>
    </row>
    <row r="182" spans="2:19" s="10" customFormat="1" ht="12.95" customHeight="1" x14ac:dyDescent="0.2">
      <c r="B182" s="153"/>
      <c r="C182" s="176"/>
      <c r="D182" s="85" t="s">
        <v>295</v>
      </c>
      <c r="E182" s="197"/>
      <c r="F182" s="197">
        <v>300</v>
      </c>
      <c r="I182" s="5">
        <f>F182*E182</f>
        <v>0</v>
      </c>
      <c r="J182" s="171"/>
      <c r="K182" s="15"/>
      <c r="L182" s="15"/>
      <c r="M182" s="20"/>
      <c r="N182" s="15"/>
      <c r="O182" s="15"/>
      <c r="P182" s="15"/>
      <c r="Q182" s="15"/>
      <c r="R182" s="15"/>
      <c r="S182" s="15"/>
    </row>
    <row r="183" spans="2:19" s="10" customFormat="1" ht="12.95" customHeight="1" x14ac:dyDescent="0.2">
      <c r="B183" s="153"/>
      <c r="C183" s="176"/>
      <c r="D183" s="85"/>
      <c r="E183" s="197"/>
      <c r="F183" s="197"/>
      <c r="I183" s="5"/>
      <c r="J183" s="171"/>
      <c r="K183" s="15"/>
      <c r="L183" s="15"/>
      <c r="M183" s="20"/>
      <c r="N183" s="15"/>
      <c r="O183" s="15"/>
      <c r="P183" s="15"/>
      <c r="Q183" s="15"/>
      <c r="R183" s="15"/>
      <c r="S183" s="15"/>
    </row>
    <row r="184" spans="2:19" s="10" customFormat="1" ht="12.95" customHeight="1" x14ac:dyDescent="0.2">
      <c r="B184" s="153"/>
      <c r="C184" s="176" t="s">
        <v>299</v>
      </c>
      <c r="D184" s="85"/>
      <c r="E184" s="197"/>
      <c r="F184" s="197">
        <v>620</v>
      </c>
      <c r="I184" s="5">
        <f t="shared" si="20"/>
        <v>0</v>
      </c>
      <c r="J184" s="171"/>
      <c r="K184" s="15"/>
      <c r="L184" s="15"/>
      <c r="M184" s="20"/>
      <c r="N184" s="15"/>
      <c r="O184" s="15"/>
      <c r="P184" s="15"/>
      <c r="Q184" s="15"/>
      <c r="R184" s="15"/>
      <c r="S184" s="15"/>
    </row>
    <row r="185" spans="2:19" s="10" customFormat="1" ht="12.95" customHeight="1" x14ac:dyDescent="0.2">
      <c r="B185" s="153"/>
      <c r="C185" s="176" t="s">
        <v>300</v>
      </c>
      <c r="D185" s="85"/>
      <c r="E185" s="197"/>
      <c r="F185" s="197">
        <v>250</v>
      </c>
      <c r="I185" s="5">
        <f t="shared" si="20"/>
        <v>0</v>
      </c>
      <c r="J185" s="171"/>
      <c r="K185" s="15"/>
      <c r="L185" s="15"/>
      <c r="M185" s="20"/>
      <c r="N185" s="15"/>
      <c r="O185" s="15"/>
      <c r="P185" s="15"/>
      <c r="Q185" s="15"/>
      <c r="R185" s="15"/>
      <c r="S185" s="15"/>
    </row>
    <row r="186" spans="2:19" s="10" customFormat="1" ht="12.95" customHeight="1" x14ac:dyDescent="0.2">
      <c r="B186" s="153"/>
      <c r="C186" s="176" t="s">
        <v>301</v>
      </c>
      <c r="D186" s="85"/>
      <c r="E186" s="197"/>
      <c r="F186" s="197">
        <v>60</v>
      </c>
      <c r="I186" s="5">
        <f t="shared" si="20"/>
        <v>0</v>
      </c>
      <c r="J186" s="171"/>
      <c r="K186" s="15"/>
      <c r="L186" s="15"/>
      <c r="M186" s="20"/>
      <c r="N186" s="15"/>
      <c r="O186" s="15"/>
      <c r="P186" s="15"/>
      <c r="Q186" s="15"/>
      <c r="R186" s="15"/>
      <c r="S186" s="15"/>
    </row>
    <row r="187" spans="2:19" s="9" customFormat="1" ht="12.95" customHeight="1" thickBot="1" x14ac:dyDescent="0.25">
      <c r="B187" s="295"/>
      <c r="C187" s="482"/>
      <c r="D187" s="473"/>
      <c r="E187" s="474"/>
      <c r="F187" s="483"/>
      <c r="G187" s="464"/>
      <c r="H187" s="49"/>
      <c r="I187" s="49" t="str">
        <f t="shared" si="20"/>
        <v/>
      </c>
      <c r="J187" s="484"/>
      <c r="K187" s="15"/>
      <c r="L187" s="15"/>
      <c r="M187" s="20"/>
      <c r="N187" s="15"/>
      <c r="O187" s="15"/>
      <c r="P187" s="15"/>
      <c r="Q187" s="15"/>
      <c r="R187" s="15"/>
      <c r="S187" s="15"/>
    </row>
    <row r="188" spans="2:19" s="11" customFormat="1" ht="6" customHeight="1" x14ac:dyDescent="0.2">
      <c r="B188" s="159"/>
      <c r="C188" s="234"/>
      <c r="D188" s="234"/>
      <c r="E188" s="235"/>
      <c r="F188" s="235"/>
      <c r="G188" s="235"/>
      <c r="H188" s="235"/>
      <c r="I188" s="161"/>
      <c r="J188" s="162"/>
      <c r="K188" s="15"/>
      <c r="L188" s="15"/>
      <c r="M188" s="20"/>
      <c r="N188" s="15"/>
      <c r="O188" s="15"/>
      <c r="P188" s="15"/>
      <c r="Q188" s="15"/>
      <c r="R188" s="15"/>
      <c r="S188" s="15"/>
    </row>
    <row r="189" spans="2:19" s="22" customFormat="1" ht="12" customHeight="1" thickBot="1" x14ac:dyDescent="0.25">
      <c r="B189" s="155"/>
      <c r="C189" s="156" t="s">
        <v>43</v>
      </c>
      <c r="D189" s="156"/>
      <c r="E189" s="156"/>
      <c r="F189" s="157"/>
      <c r="G189" s="157"/>
      <c r="H189" s="156"/>
      <c r="I189" s="157">
        <f>SUM(I164:I188)</f>
        <v>0</v>
      </c>
      <c r="J189" s="158"/>
      <c r="K189" s="15"/>
      <c r="L189" s="15"/>
      <c r="M189" s="20"/>
      <c r="N189" s="15"/>
      <c r="O189" s="15"/>
      <c r="P189" s="15"/>
      <c r="Q189" s="15"/>
      <c r="R189" s="15"/>
      <c r="S189" s="15"/>
    </row>
    <row r="190" spans="2:19" x14ac:dyDescent="0.2">
      <c r="B190" s="14"/>
      <c r="C190" s="10"/>
      <c r="D190" s="10"/>
      <c r="E190" s="10"/>
      <c r="F190" s="5"/>
      <c r="G190" s="10"/>
      <c r="H190" s="10"/>
      <c r="I190" s="9"/>
      <c r="J190" s="20"/>
    </row>
    <row r="191" spans="2:19" ht="13.5" thickBot="1" x14ac:dyDescent="0.25">
      <c r="B191" s="14"/>
      <c r="C191" s="10"/>
      <c r="D191" s="10"/>
      <c r="E191" s="10"/>
      <c r="F191" s="5"/>
      <c r="G191" s="10"/>
      <c r="H191" s="10"/>
      <c r="I191" s="9"/>
      <c r="J191" s="20"/>
    </row>
    <row r="192" spans="2:19" s="21" customFormat="1" ht="15" customHeight="1" thickBot="1" x14ac:dyDescent="0.25">
      <c r="B192" s="298"/>
      <c r="C192" s="310" t="s">
        <v>146</v>
      </c>
      <c r="D192" s="299"/>
      <c r="E192" s="304" t="s">
        <v>29</v>
      </c>
      <c r="F192" s="305" t="s">
        <v>37</v>
      </c>
      <c r="G192" s="304"/>
      <c r="H192" s="304" t="s">
        <v>27</v>
      </c>
      <c r="I192" s="304" t="s">
        <v>63</v>
      </c>
      <c r="J192" s="309"/>
      <c r="K192" s="15"/>
      <c r="L192" s="15"/>
      <c r="M192" s="20"/>
      <c r="N192" s="15"/>
      <c r="O192" s="15"/>
      <c r="P192" s="15"/>
      <c r="Q192" s="15"/>
      <c r="R192" s="15"/>
      <c r="S192" s="15"/>
    </row>
    <row r="193" spans="2:20" s="21" customFormat="1" ht="5.25" customHeight="1" x14ac:dyDescent="0.2">
      <c r="B193" s="151"/>
      <c r="C193" s="22"/>
      <c r="D193" s="22"/>
      <c r="E193" s="174"/>
      <c r="F193" s="175"/>
      <c r="G193" s="174"/>
      <c r="H193" s="174"/>
      <c r="I193" s="174"/>
      <c r="J193" s="201"/>
      <c r="K193" s="15"/>
      <c r="L193" s="15"/>
      <c r="M193" s="20"/>
      <c r="N193" s="15"/>
      <c r="O193" s="15"/>
      <c r="P193" s="15"/>
      <c r="Q193" s="15"/>
      <c r="R193" s="15"/>
      <c r="S193" s="15"/>
    </row>
    <row r="194" spans="2:20" s="21" customFormat="1" ht="12.95" customHeight="1" x14ac:dyDescent="0.2">
      <c r="B194" s="226"/>
      <c r="C194" s="256"/>
      <c r="D194" s="164"/>
      <c r="E194" s="255"/>
      <c r="F194" s="166"/>
      <c r="G194" s="255"/>
      <c r="H194" s="5" t="str">
        <f t="shared" ref="H194:H222" si="22">IF((F194)&lt;&gt;"",E194*F194,"")</f>
        <v/>
      </c>
      <c r="I194" s="255"/>
      <c r="J194" s="229"/>
      <c r="K194" s="15"/>
      <c r="L194" s="15"/>
      <c r="M194" s="20"/>
      <c r="N194" s="15"/>
      <c r="O194" s="15"/>
      <c r="P194" s="15"/>
      <c r="Q194" s="15"/>
      <c r="R194" s="15"/>
      <c r="S194" s="15"/>
    </row>
    <row r="195" spans="2:20" s="21" customFormat="1" ht="12.95" customHeight="1" thickBot="1" x14ac:dyDescent="0.25">
      <c r="B195" s="226"/>
      <c r="C195" s="256" t="s">
        <v>297</v>
      </c>
      <c r="D195" s="269" t="s">
        <v>324</v>
      </c>
      <c r="E195" s="255">
        <v>0</v>
      </c>
      <c r="F195" s="166">
        <v>3000</v>
      </c>
      <c r="G195" s="255"/>
      <c r="H195" s="5">
        <f t="shared" si="22"/>
        <v>0</v>
      </c>
      <c r="I195" s="255"/>
      <c r="J195" s="229"/>
      <c r="K195" s="15"/>
      <c r="L195" s="15"/>
      <c r="M195" s="20"/>
      <c r="N195" s="15"/>
      <c r="O195" s="15"/>
      <c r="P195" s="15"/>
      <c r="Q195" s="15"/>
      <c r="R195" s="15"/>
      <c r="S195" s="15"/>
    </row>
    <row r="196" spans="2:20" s="21" customFormat="1" ht="12.95" customHeight="1" x14ac:dyDescent="0.2">
      <c r="B196" s="226"/>
      <c r="C196" s="530" t="s">
        <v>305</v>
      </c>
      <c r="D196" s="531" t="s">
        <v>325</v>
      </c>
      <c r="E196" s="532"/>
      <c r="F196" s="533">
        <v>200</v>
      </c>
      <c r="G196" s="532"/>
      <c r="H196" s="529">
        <f t="shared" si="22"/>
        <v>0</v>
      </c>
      <c r="I196" s="255"/>
      <c r="J196" s="229"/>
      <c r="K196" s="15"/>
      <c r="L196" s="15"/>
      <c r="M196" s="283" t="s">
        <v>251</v>
      </c>
      <c r="N196" s="284"/>
      <c r="O196" s="284"/>
      <c r="P196" s="284"/>
      <c r="Q196" s="284"/>
      <c r="R196" s="284"/>
      <c r="S196" s="284"/>
      <c r="T196" s="285"/>
    </row>
    <row r="197" spans="2:20" s="21" customFormat="1" ht="12.95" customHeight="1" thickBot="1" x14ac:dyDescent="0.25">
      <c r="B197" s="226"/>
      <c r="C197" s="498" t="s">
        <v>228</v>
      </c>
      <c r="D197" s="499" t="s">
        <v>230</v>
      </c>
      <c r="E197" s="500"/>
      <c r="F197" s="488">
        <v>436</v>
      </c>
      <c r="G197" s="500"/>
      <c r="H197" s="495">
        <f t="shared" si="22"/>
        <v>0</v>
      </c>
      <c r="I197" s="255"/>
      <c r="J197" s="229"/>
      <c r="K197" s="15"/>
      <c r="L197" s="15"/>
      <c r="M197" s="241"/>
      <c r="N197" s="20"/>
      <c r="O197" s="20"/>
      <c r="P197" s="20"/>
      <c r="Q197" s="20"/>
      <c r="R197" s="20"/>
      <c r="S197" s="20"/>
      <c r="T197" s="35"/>
    </row>
    <row r="198" spans="2:20" s="21" customFormat="1" ht="12.95" customHeight="1" thickBot="1" x14ac:dyDescent="0.25">
      <c r="B198" s="226"/>
      <c r="C198" s="498"/>
      <c r="D198" s="499" t="s">
        <v>231</v>
      </c>
      <c r="E198" s="500"/>
      <c r="F198" s="488">
        <v>520</v>
      </c>
      <c r="G198" s="500"/>
      <c r="H198" s="495">
        <f t="shared" si="22"/>
        <v>0</v>
      </c>
      <c r="I198" s="255"/>
      <c r="J198" s="229"/>
      <c r="K198" s="15"/>
      <c r="L198" s="15"/>
      <c r="M198" s="286" t="s">
        <v>252</v>
      </c>
      <c r="N198" s="287">
        <v>0</v>
      </c>
      <c r="O198" s="59"/>
      <c r="P198" s="59"/>
      <c r="Q198" s="288">
        <v>2.0390999999999999</v>
      </c>
      <c r="R198" s="288"/>
      <c r="S198" s="289">
        <f>N198*Q198</f>
        <v>0</v>
      </c>
      <c r="T198" s="35"/>
    </row>
    <row r="199" spans="2:20" s="21" customFormat="1" ht="12.95" customHeight="1" thickBot="1" x14ac:dyDescent="0.25">
      <c r="B199" s="226"/>
      <c r="C199" s="498" t="s">
        <v>229</v>
      </c>
      <c r="D199" s="499" t="s">
        <v>230</v>
      </c>
      <c r="E199" s="500"/>
      <c r="F199" s="488">
        <v>436</v>
      </c>
      <c r="G199" s="500"/>
      <c r="H199" s="495">
        <f t="shared" si="22"/>
        <v>0</v>
      </c>
      <c r="I199" s="255"/>
      <c r="J199" s="229"/>
      <c r="K199" s="15"/>
      <c r="L199" s="15"/>
      <c r="M199" s="290"/>
      <c r="N199" s="291"/>
      <c r="O199" s="291"/>
      <c r="P199" s="291"/>
      <c r="Q199" s="291"/>
      <c r="R199" s="291"/>
      <c r="S199" s="291"/>
      <c r="T199" s="37"/>
    </row>
    <row r="200" spans="2:20" s="21" customFormat="1" ht="12.95" customHeight="1" x14ac:dyDescent="0.2">
      <c r="B200" s="226"/>
      <c r="C200" s="498"/>
      <c r="D200" s="499" t="s">
        <v>231</v>
      </c>
      <c r="E200" s="500"/>
      <c r="F200" s="488">
        <v>520</v>
      </c>
      <c r="G200" s="500"/>
      <c r="H200" s="495">
        <f t="shared" si="22"/>
        <v>0</v>
      </c>
      <c r="I200" s="255"/>
      <c r="J200" s="229"/>
      <c r="K200" s="15"/>
      <c r="L200" s="15"/>
      <c r="M200" s="20"/>
      <c r="N200" s="15"/>
      <c r="O200" s="15"/>
      <c r="P200" s="15"/>
      <c r="Q200" s="15"/>
      <c r="R200" s="15"/>
      <c r="S200" s="15"/>
    </row>
    <row r="201" spans="2:20" ht="12.95" customHeight="1" x14ac:dyDescent="0.2">
      <c r="B201" s="228" t="s">
        <v>79</v>
      </c>
      <c r="C201" s="490" t="s">
        <v>147</v>
      </c>
      <c r="D201" s="501" t="s">
        <v>148</v>
      </c>
      <c r="E201" s="502"/>
      <c r="F201" s="503">
        <v>360</v>
      </c>
      <c r="G201" s="504"/>
      <c r="H201" s="495">
        <f t="shared" si="22"/>
        <v>0</v>
      </c>
      <c r="I201" s="203"/>
      <c r="J201" s="182"/>
    </row>
    <row r="202" spans="2:20" ht="12.95" customHeight="1" x14ac:dyDescent="0.2">
      <c r="B202" s="228" t="s">
        <v>80</v>
      </c>
      <c r="C202" s="176" t="s">
        <v>12</v>
      </c>
      <c r="D202" s="180" t="s">
        <v>149</v>
      </c>
      <c r="E202" s="178">
        <v>0</v>
      </c>
      <c r="F202" s="257">
        <v>20</v>
      </c>
      <c r="G202" s="59"/>
      <c r="H202" s="5">
        <f t="shared" si="22"/>
        <v>0</v>
      </c>
      <c r="I202" s="203"/>
      <c r="J202" s="182"/>
    </row>
    <row r="203" spans="2:20" ht="12.95" customHeight="1" x14ac:dyDescent="0.2">
      <c r="B203" s="228" t="s">
        <v>80</v>
      </c>
      <c r="C203" s="176" t="s">
        <v>326</v>
      </c>
      <c r="D203" s="180" t="s">
        <v>150</v>
      </c>
      <c r="E203" s="178">
        <v>0</v>
      </c>
      <c r="F203" s="257">
        <v>42</v>
      </c>
      <c r="G203" s="59"/>
      <c r="H203" s="5">
        <f t="shared" si="22"/>
        <v>0</v>
      </c>
      <c r="I203" s="203"/>
      <c r="J203" s="182"/>
    </row>
    <row r="204" spans="2:20" ht="12.95" customHeight="1" x14ac:dyDescent="0.2">
      <c r="B204" s="228"/>
      <c r="C204" s="176" t="s">
        <v>303</v>
      </c>
      <c r="D204" s="180" t="s">
        <v>302</v>
      </c>
      <c r="E204" s="178">
        <v>0</v>
      </c>
      <c r="F204" s="257">
        <v>150</v>
      </c>
      <c r="G204" s="59"/>
      <c r="H204" s="5">
        <f t="shared" si="22"/>
        <v>0</v>
      </c>
      <c r="I204" s="203"/>
      <c r="J204" s="182"/>
    </row>
    <row r="205" spans="2:20" ht="12.95" customHeight="1" x14ac:dyDescent="0.2">
      <c r="B205" s="228" t="s">
        <v>81</v>
      </c>
      <c r="C205" s="490" t="s">
        <v>304</v>
      </c>
      <c r="D205" s="501" t="s">
        <v>151</v>
      </c>
      <c r="E205" s="502"/>
      <c r="F205" s="503">
        <v>19</v>
      </c>
      <c r="G205" s="504"/>
      <c r="H205" s="495">
        <f t="shared" si="22"/>
        <v>0</v>
      </c>
      <c r="I205" s="203"/>
      <c r="J205" s="182"/>
    </row>
    <row r="206" spans="2:20" ht="12.95" customHeight="1" x14ac:dyDescent="0.2">
      <c r="B206" s="228"/>
      <c r="C206" s="490" t="s">
        <v>152</v>
      </c>
      <c r="D206" s="501"/>
      <c r="E206" s="502"/>
      <c r="F206" s="503">
        <v>300</v>
      </c>
      <c r="G206" s="504"/>
      <c r="H206" s="495">
        <f t="shared" si="22"/>
        <v>0</v>
      </c>
      <c r="I206" s="203"/>
      <c r="J206" s="182"/>
    </row>
    <row r="207" spans="2:20" ht="12.95" customHeight="1" x14ac:dyDescent="0.2">
      <c r="B207" s="230"/>
      <c r="C207" s="490" t="s">
        <v>150</v>
      </c>
      <c r="D207" s="501" t="s">
        <v>153</v>
      </c>
      <c r="E207" s="502"/>
      <c r="F207" s="503">
        <v>20</v>
      </c>
      <c r="G207" s="504"/>
      <c r="H207" s="495">
        <f t="shared" si="22"/>
        <v>0</v>
      </c>
      <c r="I207" s="203"/>
      <c r="J207" s="182"/>
    </row>
    <row r="208" spans="2:20" ht="12.95" customHeight="1" x14ac:dyDescent="0.2">
      <c r="B208" s="230"/>
      <c r="C208" s="490" t="s">
        <v>126</v>
      </c>
      <c r="D208" s="501" t="s">
        <v>242</v>
      </c>
      <c r="E208" s="502"/>
      <c r="F208" s="503">
        <v>38</v>
      </c>
      <c r="G208" s="504"/>
      <c r="H208" s="495">
        <f t="shared" si="22"/>
        <v>0</v>
      </c>
      <c r="I208" s="203"/>
      <c r="J208" s="182"/>
    </row>
    <row r="209" spans="2:10" ht="12.95" customHeight="1" x14ac:dyDescent="0.2">
      <c r="B209" s="230"/>
      <c r="C209" s="176" t="s">
        <v>126</v>
      </c>
      <c r="D209" s="180"/>
      <c r="E209" s="178">
        <v>0</v>
      </c>
      <c r="F209" s="257">
        <v>1750</v>
      </c>
      <c r="G209" s="59"/>
      <c r="H209" s="5">
        <f t="shared" si="22"/>
        <v>0</v>
      </c>
      <c r="I209" s="203"/>
      <c r="J209" s="182"/>
    </row>
    <row r="210" spans="2:10" ht="12.95" customHeight="1" x14ac:dyDescent="0.2">
      <c r="B210" s="183"/>
      <c r="C210" s="490" t="s">
        <v>154</v>
      </c>
      <c r="D210" s="501" t="s">
        <v>155</v>
      </c>
      <c r="E210" s="502"/>
      <c r="F210" s="503">
        <v>380</v>
      </c>
      <c r="G210" s="504"/>
      <c r="H210" s="495">
        <f t="shared" si="22"/>
        <v>0</v>
      </c>
      <c r="I210" s="203"/>
      <c r="J210" s="182"/>
    </row>
    <row r="211" spans="2:10" ht="12.95" customHeight="1" x14ac:dyDescent="0.2">
      <c r="B211" s="183"/>
      <c r="C211" s="490" t="s">
        <v>124</v>
      </c>
      <c r="D211" s="501" t="s">
        <v>120</v>
      </c>
      <c r="E211" s="502"/>
      <c r="F211" s="503">
        <v>25</v>
      </c>
      <c r="G211" s="504"/>
      <c r="H211" s="495">
        <f t="shared" si="22"/>
        <v>0</v>
      </c>
      <c r="I211" s="203"/>
      <c r="J211" s="182"/>
    </row>
    <row r="212" spans="2:10" ht="12.95" customHeight="1" x14ac:dyDescent="0.2">
      <c r="B212" s="183"/>
      <c r="C212" s="490" t="s">
        <v>157</v>
      </c>
      <c r="D212" s="501" t="s">
        <v>158</v>
      </c>
      <c r="E212" s="502"/>
      <c r="F212" s="503">
        <v>40</v>
      </c>
      <c r="G212" s="504"/>
      <c r="H212" s="495">
        <f t="shared" si="22"/>
        <v>0</v>
      </c>
      <c r="I212" s="203"/>
      <c r="J212" s="182"/>
    </row>
    <row r="213" spans="2:10" ht="12.95" customHeight="1" x14ac:dyDescent="0.2">
      <c r="B213" s="183"/>
      <c r="C213" s="490" t="s">
        <v>159</v>
      </c>
      <c r="D213" s="501" t="s">
        <v>160</v>
      </c>
      <c r="E213" s="502"/>
      <c r="F213" s="503">
        <v>25</v>
      </c>
      <c r="G213" s="504"/>
      <c r="H213" s="495">
        <f t="shared" si="22"/>
        <v>0</v>
      </c>
      <c r="I213" s="203"/>
      <c r="J213" s="182"/>
    </row>
    <row r="214" spans="2:10" ht="12.95" customHeight="1" x14ac:dyDescent="0.2">
      <c r="B214" s="183"/>
      <c r="C214" s="490" t="s">
        <v>161</v>
      </c>
      <c r="D214" s="501" t="s">
        <v>162</v>
      </c>
      <c r="E214" s="502"/>
      <c r="F214" s="503">
        <v>25</v>
      </c>
      <c r="G214" s="504"/>
      <c r="H214" s="495">
        <f t="shared" si="22"/>
        <v>0</v>
      </c>
      <c r="I214" s="203"/>
      <c r="J214" s="182"/>
    </row>
    <row r="215" spans="2:10" ht="12.95" customHeight="1" x14ac:dyDescent="0.2">
      <c r="B215" s="183"/>
      <c r="C215" s="490" t="s">
        <v>163</v>
      </c>
      <c r="D215" s="501"/>
      <c r="E215" s="502"/>
      <c r="F215" s="503">
        <v>100</v>
      </c>
      <c r="G215" s="504"/>
      <c r="H215" s="495">
        <f t="shared" si="22"/>
        <v>0</v>
      </c>
      <c r="I215" s="203"/>
      <c r="J215" s="182"/>
    </row>
    <row r="216" spans="2:10" ht="12.95" customHeight="1" x14ac:dyDescent="0.2">
      <c r="B216" s="183"/>
      <c r="C216" s="490" t="s">
        <v>164</v>
      </c>
      <c r="D216" s="501" t="s">
        <v>165</v>
      </c>
      <c r="E216" s="502"/>
      <c r="F216" s="503">
        <v>22</v>
      </c>
      <c r="G216" s="504"/>
      <c r="H216" s="495">
        <f t="shared" si="22"/>
        <v>0</v>
      </c>
      <c r="I216" s="203"/>
      <c r="J216" s="182"/>
    </row>
    <row r="217" spans="2:10" ht="12.95" customHeight="1" x14ac:dyDescent="0.2">
      <c r="B217" s="183"/>
      <c r="C217" s="490" t="s">
        <v>166</v>
      </c>
      <c r="D217" s="501" t="s">
        <v>156</v>
      </c>
      <c r="E217" s="502"/>
      <c r="F217" s="503">
        <v>400</v>
      </c>
      <c r="G217" s="504"/>
      <c r="H217" s="495">
        <f t="shared" si="22"/>
        <v>0</v>
      </c>
      <c r="I217" s="203"/>
      <c r="J217" s="182"/>
    </row>
    <row r="218" spans="2:10" ht="12.95" customHeight="1" x14ac:dyDescent="0.2">
      <c r="B218" s="183"/>
      <c r="C218" s="490" t="s">
        <v>121</v>
      </c>
      <c r="D218" s="501" t="s">
        <v>120</v>
      </c>
      <c r="E218" s="502"/>
      <c r="F218" s="503">
        <v>25</v>
      </c>
      <c r="G218" s="504"/>
      <c r="H218" s="495">
        <f t="shared" si="22"/>
        <v>0</v>
      </c>
      <c r="I218" s="203"/>
      <c r="J218" s="182"/>
    </row>
    <row r="219" spans="2:10" ht="12.95" customHeight="1" x14ac:dyDescent="0.2">
      <c r="B219" s="183"/>
      <c r="C219" s="491" t="s">
        <v>167</v>
      </c>
      <c r="D219" s="501" t="s">
        <v>162</v>
      </c>
      <c r="E219" s="502"/>
      <c r="F219" s="503">
        <v>25</v>
      </c>
      <c r="G219" s="504"/>
      <c r="H219" s="495">
        <f t="shared" si="22"/>
        <v>0</v>
      </c>
      <c r="I219" s="203"/>
      <c r="J219" s="182"/>
    </row>
    <row r="220" spans="2:10" ht="12.95" customHeight="1" x14ac:dyDescent="0.2">
      <c r="B220" s="183"/>
      <c r="C220" s="176" t="s">
        <v>168</v>
      </c>
      <c r="D220" s="180" t="s">
        <v>327</v>
      </c>
      <c r="E220" s="178">
        <v>0</v>
      </c>
      <c r="F220" s="257">
        <v>200</v>
      </c>
      <c r="G220" s="59"/>
      <c r="H220" s="5">
        <f t="shared" si="22"/>
        <v>0</v>
      </c>
      <c r="I220" s="203"/>
      <c r="J220" s="182"/>
    </row>
    <row r="221" spans="2:10" ht="12.95" customHeight="1" x14ac:dyDescent="0.2">
      <c r="B221" s="183"/>
      <c r="C221" s="505" t="s">
        <v>16</v>
      </c>
      <c r="D221" s="506" t="s">
        <v>169</v>
      </c>
      <c r="E221" s="507"/>
      <c r="F221" s="503">
        <v>150</v>
      </c>
      <c r="G221" s="504"/>
      <c r="H221" s="495">
        <f t="shared" si="22"/>
        <v>0</v>
      </c>
      <c r="I221" s="203"/>
      <c r="J221" s="182"/>
    </row>
    <row r="222" spans="2:10" ht="12.95" customHeight="1" x14ac:dyDescent="0.2">
      <c r="B222" s="183"/>
      <c r="C222" s="505" t="s">
        <v>170</v>
      </c>
      <c r="D222" s="506"/>
      <c r="E222" s="507"/>
      <c r="F222" s="503">
        <v>25</v>
      </c>
      <c r="G222" s="504"/>
      <c r="H222" s="495">
        <f t="shared" si="22"/>
        <v>0</v>
      </c>
      <c r="I222" s="203"/>
      <c r="J222" s="182"/>
    </row>
    <row r="223" spans="2:10" ht="12.95" customHeight="1" x14ac:dyDescent="0.2">
      <c r="B223" s="183"/>
      <c r="C223" s="505" t="s">
        <v>126</v>
      </c>
      <c r="D223" s="508" t="s">
        <v>171</v>
      </c>
      <c r="E223" s="507"/>
      <c r="F223" s="509">
        <v>100</v>
      </c>
      <c r="G223" s="504"/>
      <c r="H223" s="495">
        <f>IF((F223)&lt;&gt;"",E223*F223,"")</f>
        <v>0</v>
      </c>
      <c r="I223" s="203"/>
      <c r="J223" s="182"/>
    </row>
    <row r="224" spans="2:10" ht="12.95" customHeight="1" x14ac:dyDescent="0.2">
      <c r="B224" s="183"/>
      <c r="C224" s="505" t="s">
        <v>172</v>
      </c>
      <c r="D224" s="508" t="s">
        <v>173</v>
      </c>
      <c r="E224" s="507"/>
      <c r="F224" s="509">
        <v>50</v>
      </c>
      <c r="G224" s="504"/>
      <c r="H224" s="495">
        <f t="shared" ref="H224:H251" si="23">IF((F224)&lt;&gt;"",E224*F224,"")</f>
        <v>0</v>
      </c>
      <c r="I224" s="203"/>
      <c r="J224" s="182"/>
    </row>
    <row r="225" spans="2:23" ht="12.95" customHeight="1" x14ac:dyDescent="0.2">
      <c r="B225" s="183"/>
      <c r="C225" s="505" t="s">
        <v>121</v>
      </c>
      <c r="D225" s="506" t="s">
        <v>160</v>
      </c>
      <c r="E225" s="507"/>
      <c r="F225" s="509">
        <v>50</v>
      </c>
      <c r="G225" s="504"/>
      <c r="H225" s="495">
        <f t="shared" si="23"/>
        <v>0</v>
      </c>
      <c r="I225" s="203"/>
      <c r="J225" s="182"/>
    </row>
    <row r="226" spans="2:23" ht="12.95" customHeight="1" x14ac:dyDescent="0.2">
      <c r="B226" s="183"/>
      <c r="C226" s="505" t="s">
        <v>174</v>
      </c>
      <c r="D226" s="506" t="s">
        <v>241</v>
      </c>
      <c r="E226" s="507"/>
      <c r="F226" s="509">
        <v>26</v>
      </c>
      <c r="G226" s="504"/>
      <c r="H226" s="495">
        <f t="shared" si="23"/>
        <v>0</v>
      </c>
      <c r="I226" s="203"/>
      <c r="J226" s="182"/>
    </row>
    <row r="227" spans="2:23" ht="12.95" customHeight="1" thickBot="1" x14ac:dyDescent="0.25">
      <c r="B227" s="153"/>
      <c r="C227" s="29"/>
      <c r="D227" s="271"/>
      <c r="E227" s="197"/>
      <c r="F227" s="272"/>
      <c r="G227" s="59"/>
      <c r="H227" s="5" t="str">
        <f t="shared" si="23"/>
        <v/>
      </c>
      <c r="I227" s="195"/>
      <c r="J227" s="171"/>
    </row>
    <row r="228" spans="2:23" ht="13.5" thickBot="1" x14ac:dyDescent="0.25">
      <c r="B228" s="207"/>
      <c r="C228" s="273"/>
      <c r="D228" s="274"/>
      <c r="E228" s="275"/>
      <c r="F228" s="275"/>
      <c r="G228" s="276"/>
      <c r="H228" s="212" t="str">
        <f t="shared" si="23"/>
        <v/>
      </c>
      <c r="I228" s="213">
        <f>SUM(H194:H228)</f>
        <v>0</v>
      </c>
      <c r="J228" s="214"/>
    </row>
    <row r="229" spans="2:23" x14ac:dyDescent="0.2">
      <c r="B229" s="228"/>
      <c r="C229" s="277"/>
      <c r="D229" s="278"/>
      <c r="E229" s="199"/>
      <c r="F229" s="199"/>
      <c r="G229" s="279"/>
      <c r="H229" s="5" t="str">
        <f t="shared" si="23"/>
        <v/>
      </c>
      <c r="I229" s="170"/>
      <c r="J229" s="218"/>
    </row>
    <row r="230" spans="2:23" x14ac:dyDescent="0.2">
      <c r="B230" s="228"/>
      <c r="C230" s="277"/>
      <c r="D230" s="278"/>
      <c r="E230" s="199"/>
      <c r="F230" s="199"/>
      <c r="G230" s="279"/>
      <c r="H230" s="5" t="str">
        <f t="shared" si="23"/>
        <v/>
      </c>
      <c r="I230" s="259"/>
      <c r="J230" s="218"/>
      <c r="N230" s="20"/>
      <c r="O230" s="20"/>
      <c r="P230" s="20"/>
      <c r="Q230" s="20"/>
      <c r="R230" s="20"/>
      <c r="S230" s="20"/>
      <c r="T230" s="20"/>
      <c r="U230" s="20"/>
      <c r="V230" s="20"/>
      <c r="W230" s="20"/>
    </row>
    <row r="231" spans="2:23" x14ac:dyDescent="0.2">
      <c r="B231" s="228" t="s">
        <v>175</v>
      </c>
      <c r="C231" s="202" t="s">
        <v>225</v>
      </c>
      <c r="D231" s="270"/>
      <c r="E231" s="199">
        <v>0</v>
      </c>
      <c r="F231" s="199">
        <v>600</v>
      </c>
      <c r="G231" s="279"/>
      <c r="H231" s="5">
        <f t="shared" si="23"/>
        <v>0</v>
      </c>
      <c r="I231" s="259"/>
      <c r="J231" s="218"/>
      <c r="M231" s="365"/>
      <c r="N231" s="366"/>
      <c r="O231" s="366"/>
      <c r="P231" s="366"/>
      <c r="Q231" s="367"/>
      <c r="R231" s="367"/>
      <c r="S231" s="185"/>
      <c r="T231" s="185"/>
      <c r="U231" s="185"/>
      <c r="V231" s="185"/>
      <c r="W231" s="185"/>
    </row>
    <row r="232" spans="2:23" x14ac:dyDescent="0.2">
      <c r="B232" s="228" t="s">
        <v>86</v>
      </c>
      <c r="C232" s="202"/>
      <c r="D232" s="280"/>
      <c r="E232" s="199"/>
      <c r="F232" s="199"/>
      <c r="G232" s="279"/>
      <c r="H232" s="5" t="str">
        <f t="shared" si="23"/>
        <v/>
      </c>
      <c r="I232" s="259"/>
      <c r="J232" s="218"/>
      <c r="M232" s="217"/>
      <c r="N232" s="216"/>
      <c r="O232" s="216"/>
      <c r="P232" s="216"/>
      <c r="Q232" s="216"/>
      <c r="R232" s="216"/>
      <c r="S232" s="185"/>
      <c r="T232" s="185"/>
      <c r="U232" s="185"/>
      <c r="V232" s="185"/>
      <c r="W232" s="185"/>
    </row>
    <row r="233" spans="2:23" x14ac:dyDescent="0.2">
      <c r="B233" s="228" t="s">
        <v>85</v>
      </c>
      <c r="C233" s="202" t="s">
        <v>226</v>
      </c>
      <c r="D233" s="280"/>
      <c r="E233" s="199"/>
      <c r="F233" s="199"/>
      <c r="G233" s="279"/>
      <c r="H233" s="5" t="str">
        <f t="shared" si="23"/>
        <v/>
      </c>
      <c r="I233" s="259"/>
      <c r="J233" s="218"/>
      <c r="M233" s="217"/>
      <c r="N233" s="216"/>
      <c r="O233" s="216"/>
      <c r="P233" s="216"/>
      <c r="Q233" s="216"/>
      <c r="R233" s="216"/>
      <c r="S233" s="185"/>
      <c r="T233" s="185"/>
      <c r="U233" s="185"/>
      <c r="V233" s="185"/>
      <c r="W233" s="185"/>
    </row>
    <row r="234" spans="2:23" x14ac:dyDescent="0.2">
      <c r="B234" s="228" t="s">
        <v>176</v>
      </c>
      <c r="C234" s="202"/>
      <c r="D234" s="280"/>
      <c r="E234" s="199"/>
      <c r="F234" s="199"/>
      <c r="G234" s="279"/>
      <c r="H234" s="5" t="str">
        <f t="shared" si="23"/>
        <v/>
      </c>
      <c r="I234" s="259"/>
      <c r="J234" s="218"/>
      <c r="M234" s="217"/>
      <c r="N234" s="367"/>
      <c r="O234" s="216"/>
      <c r="P234" s="216"/>
      <c r="Q234" s="216"/>
      <c r="R234" s="216"/>
      <c r="S234" s="185"/>
      <c r="T234" s="185"/>
      <c r="U234" s="185"/>
      <c r="V234" s="185"/>
      <c r="W234" s="185"/>
    </row>
    <row r="235" spans="2:23" x14ac:dyDescent="0.2">
      <c r="B235" s="228" t="s">
        <v>176</v>
      </c>
      <c r="C235" s="202" t="s">
        <v>227</v>
      </c>
      <c r="D235" s="280"/>
      <c r="E235" s="199"/>
      <c r="F235" s="199"/>
      <c r="G235" s="279"/>
      <c r="H235" s="5" t="str">
        <f t="shared" si="23"/>
        <v/>
      </c>
      <c r="I235" s="259"/>
      <c r="J235" s="218"/>
      <c r="M235" s="217"/>
      <c r="N235" s="215"/>
      <c r="O235" s="216"/>
      <c r="P235" s="216"/>
      <c r="Q235" s="216"/>
      <c r="R235" s="216"/>
      <c r="S235" s="185"/>
      <c r="T235" s="185"/>
      <c r="U235" s="185"/>
      <c r="V235" s="185"/>
      <c r="W235" s="185"/>
    </row>
    <row r="236" spans="2:23" x14ac:dyDescent="0.2">
      <c r="B236" s="228"/>
      <c r="C236" s="202"/>
      <c r="D236" s="280"/>
      <c r="E236" s="199"/>
      <c r="F236" s="199"/>
      <c r="G236" s="279"/>
      <c r="H236" s="5" t="str">
        <f t="shared" si="23"/>
        <v/>
      </c>
      <c r="I236" s="259"/>
      <c r="J236" s="218"/>
      <c r="M236" s="365"/>
      <c r="N236" s="366"/>
      <c r="O236" s="366"/>
      <c r="P236" s="366"/>
      <c r="Q236" s="367"/>
      <c r="R236" s="367"/>
      <c r="S236" s="185"/>
      <c r="T236" s="185"/>
      <c r="U236" s="185"/>
      <c r="V236" s="185"/>
      <c r="W236" s="185"/>
    </row>
    <row r="237" spans="2:23" x14ac:dyDescent="0.2">
      <c r="B237" s="228"/>
      <c r="C237" s="202" t="s">
        <v>255</v>
      </c>
      <c r="D237" s="280"/>
      <c r="E237" s="199"/>
      <c r="F237" s="199"/>
      <c r="G237" s="279"/>
      <c r="H237" s="5" t="str">
        <f t="shared" si="23"/>
        <v/>
      </c>
      <c r="I237" s="259"/>
      <c r="J237" s="218"/>
      <c r="M237" s="217"/>
      <c r="N237" s="216"/>
      <c r="O237" s="216"/>
      <c r="P237" s="216"/>
      <c r="Q237" s="216"/>
      <c r="R237" s="216"/>
      <c r="S237" s="185"/>
      <c r="T237" s="185"/>
      <c r="U237" s="185"/>
      <c r="V237" s="185"/>
      <c r="W237" s="185"/>
    </row>
    <row r="238" spans="2:23" x14ac:dyDescent="0.2">
      <c r="B238" s="228"/>
      <c r="C238" s="202"/>
      <c r="D238" s="280"/>
      <c r="E238" s="199"/>
      <c r="F238" s="199"/>
      <c r="G238" s="279"/>
      <c r="H238" s="5" t="str">
        <f t="shared" si="23"/>
        <v/>
      </c>
      <c r="I238" s="259"/>
      <c r="J238" s="218"/>
      <c r="M238" s="217"/>
      <c r="N238" s="216"/>
      <c r="O238" s="216"/>
      <c r="P238" s="216"/>
      <c r="Q238" s="216"/>
      <c r="R238" s="216"/>
      <c r="S238" s="185"/>
      <c r="T238" s="185"/>
      <c r="U238" s="185"/>
      <c r="V238" s="185"/>
      <c r="W238" s="185"/>
    </row>
    <row r="239" spans="2:23" x14ac:dyDescent="0.2">
      <c r="B239" s="228"/>
      <c r="C239" s="202"/>
      <c r="D239" s="280"/>
      <c r="E239" s="199"/>
      <c r="F239" s="199"/>
      <c r="G239" s="279"/>
      <c r="H239" s="5" t="str">
        <f t="shared" si="23"/>
        <v/>
      </c>
      <c r="I239" s="259"/>
      <c r="J239" s="218"/>
      <c r="M239" s="217"/>
      <c r="N239" s="367"/>
      <c r="O239" s="216"/>
      <c r="P239" s="216"/>
      <c r="Q239" s="216"/>
      <c r="R239" s="216"/>
      <c r="S239" s="185"/>
      <c r="T239" s="185"/>
      <c r="U239" s="185"/>
      <c r="V239" s="185"/>
      <c r="W239" s="185"/>
    </row>
    <row r="240" spans="2:23" x14ac:dyDescent="0.2">
      <c r="B240" s="228"/>
      <c r="C240" s="202"/>
      <c r="D240" s="280"/>
      <c r="E240" s="199"/>
      <c r="F240" s="199"/>
      <c r="G240" s="279"/>
      <c r="H240" s="5" t="str">
        <f t="shared" si="23"/>
        <v/>
      </c>
      <c r="I240" s="259"/>
      <c r="J240" s="218"/>
      <c r="M240" s="185"/>
      <c r="N240" s="185"/>
      <c r="O240" s="185"/>
      <c r="P240" s="185"/>
      <c r="Q240" s="185"/>
      <c r="R240" s="185"/>
      <c r="S240" s="185"/>
      <c r="T240" s="185"/>
      <c r="U240" s="185"/>
      <c r="V240" s="185"/>
      <c r="W240" s="185"/>
    </row>
    <row r="241" spans="2:23" x14ac:dyDescent="0.2">
      <c r="B241" s="228"/>
      <c r="C241" s="202"/>
      <c r="D241" s="280"/>
      <c r="E241" s="199"/>
      <c r="F241" s="199"/>
      <c r="G241" s="279"/>
      <c r="H241" s="5" t="str">
        <f t="shared" si="23"/>
        <v/>
      </c>
      <c r="I241" s="259"/>
      <c r="J241" s="218"/>
      <c r="M241" s="368"/>
      <c r="N241" s="366"/>
      <c r="O241" s="366"/>
      <c r="P241" s="366"/>
      <c r="Q241" s="367"/>
      <c r="R241" s="367"/>
      <c r="S241" s="185"/>
      <c r="T241" s="368"/>
      <c r="U241" s="366"/>
      <c r="V241" s="366"/>
      <c r="W241" s="367"/>
    </row>
    <row r="242" spans="2:23" x14ac:dyDescent="0.2">
      <c r="B242" s="228"/>
      <c r="C242" s="202"/>
      <c r="D242" s="280"/>
      <c r="E242" s="199"/>
      <c r="F242" s="199"/>
      <c r="G242" s="279"/>
      <c r="H242" s="5" t="str">
        <f t="shared" si="23"/>
        <v/>
      </c>
      <c r="I242" s="259"/>
      <c r="J242" s="218"/>
      <c r="M242" s="217"/>
      <c r="N242" s="216"/>
      <c r="O242" s="216"/>
      <c r="P242" s="216"/>
      <c r="Q242" s="216"/>
      <c r="R242" s="216"/>
      <c r="S242" s="185"/>
      <c r="T242" s="217"/>
      <c r="U242" s="216"/>
      <c r="V242" s="216"/>
      <c r="W242" s="216"/>
    </row>
    <row r="243" spans="2:23" x14ac:dyDescent="0.2">
      <c r="B243" s="153"/>
      <c r="C243" s="202"/>
      <c r="D243" s="280"/>
      <c r="E243" s="199"/>
      <c r="F243" s="199"/>
      <c r="G243" s="279"/>
      <c r="H243" s="5" t="str">
        <f t="shared" si="23"/>
        <v/>
      </c>
      <c r="I243" s="259"/>
      <c r="J243" s="218"/>
      <c r="M243" s="217"/>
      <c r="N243" s="366"/>
      <c r="O243" s="216"/>
      <c r="P243" s="216"/>
      <c r="Q243" s="216"/>
      <c r="R243" s="216"/>
      <c r="S243" s="185"/>
      <c r="T243" s="217"/>
      <c r="U243" s="366"/>
      <c r="V243" s="216"/>
      <c r="W243" s="216"/>
    </row>
    <row r="244" spans="2:23" x14ac:dyDescent="0.2">
      <c r="B244" s="153"/>
      <c r="C244" s="202"/>
      <c r="D244" s="280"/>
      <c r="E244" s="199"/>
      <c r="F244" s="199"/>
      <c r="G244" s="279"/>
      <c r="H244" s="5" t="str">
        <f t="shared" si="23"/>
        <v/>
      </c>
      <c r="I244" s="259"/>
      <c r="J244" s="218"/>
      <c r="M244" s="217"/>
      <c r="N244" s="367"/>
      <c r="O244" s="216"/>
      <c r="P244" s="216"/>
      <c r="Q244" s="216"/>
      <c r="R244" s="216"/>
      <c r="S244" s="185"/>
      <c r="T244" s="217"/>
      <c r="U244" s="367"/>
      <c r="V244" s="216"/>
      <c r="W244" s="216"/>
    </row>
    <row r="245" spans="2:23" x14ac:dyDescent="0.2">
      <c r="B245" s="153"/>
      <c r="C245" s="202"/>
      <c r="D245" s="280"/>
      <c r="E245" s="199"/>
      <c r="F245" s="199"/>
      <c r="G245" s="279"/>
      <c r="H245" s="5" t="str">
        <f t="shared" si="23"/>
        <v/>
      </c>
      <c r="I245" s="259"/>
      <c r="J245" s="218"/>
      <c r="M245" s="185"/>
      <c r="N245" s="185"/>
      <c r="O245" s="185"/>
      <c r="P245" s="185"/>
      <c r="Q245" s="185"/>
      <c r="R245" s="185"/>
      <c r="S245" s="185"/>
      <c r="T245" s="185"/>
      <c r="U245" s="185"/>
      <c r="V245" s="185"/>
      <c r="W245" s="185"/>
    </row>
    <row r="246" spans="2:23" x14ac:dyDescent="0.2">
      <c r="B246" s="153"/>
      <c r="C246" s="202"/>
      <c r="D246" s="280"/>
      <c r="E246" s="199"/>
      <c r="F246" s="199"/>
      <c r="G246" s="279"/>
      <c r="H246" s="5" t="str">
        <f t="shared" si="23"/>
        <v/>
      </c>
      <c r="I246" s="259"/>
      <c r="J246" s="218"/>
      <c r="M246" s="365"/>
      <c r="N246" s="366"/>
      <c r="O246" s="366"/>
      <c r="P246" s="366"/>
      <c r="Q246" s="367"/>
      <c r="R246" s="367"/>
      <c r="S246" s="185"/>
      <c r="T246" s="185"/>
      <c r="U246" s="185"/>
      <c r="V246" s="185"/>
      <c r="W246" s="185"/>
    </row>
    <row r="247" spans="2:23" x14ac:dyDescent="0.2">
      <c r="B247" s="153"/>
      <c r="C247" s="202"/>
      <c r="D247" s="280"/>
      <c r="E247" s="199"/>
      <c r="F247" s="199"/>
      <c r="G247" s="279"/>
      <c r="H247" s="5" t="str">
        <f t="shared" si="23"/>
        <v/>
      </c>
      <c r="I247" s="259"/>
      <c r="J247" s="218"/>
      <c r="M247" s="217"/>
      <c r="N247" s="216"/>
      <c r="O247" s="216"/>
      <c r="P247" s="216"/>
      <c r="Q247" s="216"/>
      <c r="R247" s="216"/>
      <c r="S247" s="185"/>
      <c r="T247" s="185"/>
      <c r="U247" s="185"/>
      <c r="V247" s="185"/>
      <c r="W247" s="185"/>
    </row>
    <row r="248" spans="2:23" x14ac:dyDescent="0.2">
      <c r="B248" s="153"/>
      <c r="C248" s="202"/>
      <c r="D248" s="280"/>
      <c r="E248" s="199"/>
      <c r="F248" s="199"/>
      <c r="G248" s="279"/>
      <c r="H248" s="5" t="str">
        <f t="shared" si="23"/>
        <v/>
      </c>
      <c r="I248" s="259"/>
      <c r="J248" s="218"/>
      <c r="M248" s="217"/>
      <c r="N248" s="366"/>
      <c r="O248" s="216"/>
      <c r="P248" s="216"/>
      <c r="Q248" s="216"/>
      <c r="R248" s="216"/>
      <c r="S248" s="185"/>
      <c r="T248" s="185"/>
      <c r="U248" s="185"/>
      <c r="V248" s="185"/>
      <c r="W248" s="185"/>
    </row>
    <row r="249" spans="2:23" x14ac:dyDescent="0.2">
      <c r="B249" s="153"/>
      <c r="C249" s="202"/>
      <c r="D249" s="280"/>
      <c r="E249" s="199"/>
      <c r="F249" s="199"/>
      <c r="G249" s="279"/>
      <c r="H249" s="5" t="str">
        <f t="shared" si="23"/>
        <v/>
      </c>
      <c r="I249" s="259"/>
      <c r="J249" s="218"/>
      <c r="M249" s="217"/>
      <c r="N249" s="367"/>
      <c r="O249" s="216"/>
      <c r="P249" s="216"/>
      <c r="Q249" s="216"/>
      <c r="R249" s="216"/>
      <c r="S249" s="185"/>
      <c r="T249" s="185"/>
      <c r="U249" s="185"/>
      <c r="V249" s="185"/>
      <c r="W249" s="185"/>
    </row>
    <row r="250" spans="2:23" x14ac:dyDescent="0.2">
      <c r="B250" s="153"/>
      <c r="C250" s="202"/>
      <c r="D250" s="280"/>
      <c r="E250" s="199"/>
      <c r="F250" s="199"/>
      <c r="G250" s="279"/>
      <c r="H250" s="5" t="str">
        <f t="shared" si="23"/>
        <v/>
      </c>
      <c r="I250" s="259"/>
      <c r="J250" s="218"/>
      <c r="M250" s="185"/>
      <c r="N250" s="185"/>
      <c r="O250" s="185"/>
      <c r="P250" s="185"/>
      <c r="Q250" s="185"/>
      <c r="R250" s="185"/>
      <c r="S250" s="185"/>
      <c r="T250" s="185"/>
      <c r="U250" s="185"/>
      <c r="V250" s="185"/>
      <c r="W250" s="185"/>
    </row>
    <row r="251" spans="2:23" ht="13.5" thickBot="1" x14ac:dyDescent="0.25">
      <c r="B251" s="153"/>
      <c r="C251" s="277"/>
      <c r="D251" s="278"/>
      <c r="E251" s="199"/>
      <c r="F251" s="199"/>
      <c r="G251" s="279"/>
      <c r="H251" s="5" t="str">
        <f t="shared" si="23"/>
        <v/>
      </c>
      <c r="I251" s="170"/>
      <c r="J251" s="218"/>
      <c r="M251" s="185"/>
      <c r="N251" s="186"/>
      <c r="O251" s="186"/>
      <c r="P251" s="186"/>
      <c r="Q251" s="186"/>
      <c r="R251" s="186"/>
      <c r="S251" s="186"/>
      <c r="T251" s="186"/>
      <c r="U251" s="186"/>
      <c r="V251" s="186"/>
      <c r="W251" s="186"/>
    </row>
    <row r="252" spans="2:23" ht="13.5" thickBot="1" x14ac:dyDescent="0.25">
      <c r="B252" s="207"/>
      <c r="C252" s="273"/>
      <c r="D252" s="274"/>
      <c r="E252" s="275"/>
      <c r="F252" s="275"/>
      <c r="G252" s="276"/>
      <c r="H252" s="212"/>
      <c r="I252" s="213">
        <f>SUM(H229:H251)</f>
        <v>0</v>
      </c>
      <c r="J252" s="214"/>
    </row>
    <row r="253" spans="2:23" s="14" customFormat="1" ht="12.95" customHeight="1" x14ac:dyDescent="0.2">
      <c r="B253" s="205"/>
      <c r="C253" s="219"/>
      <c r="D253" s="220"/>
      <c r="E253" s="281"/>
      <c r="F253" s="282"/>
      <c r="G253" s="221"/>
      <c r="H253" s="5" t="str">
        <f t="shared" ref="H253:H292" si="24">IF((F253)&lt;&gt;"",E253*F253,"")</f>
        <v/>
      </c>
      <c r="I253" s="221" t="str">
        <f>IF((H253)&lt;&gt;"",G253*H253,"")</f>
        <v/>
      </c>
      <c r="J253" s="222"/>
      <c r="K253" s="15"/>
      <c r="L253" s="15"/>
      <c r="M253" s="20"/>
      <c r="N253" s="15"/>
      <c r="O253" s="15"/>
      <c r="P253" s="15"/>
      <c r="Q253" s="15"/>
      <c r="R253" s="15"/>
      <c r="S253" s="15"/>
    </row>
    <row r="254" spans="2:23" s="14" customFormat="1" ht="12.95" customHeight="1" x14ac:dyDescent="0.2">
      <c r="B254" s="227"/>
      <c r="C254" s="202" t="s">
        <v>328</v>
      </c>
      <c r="D254" s="202"/>
      <c r="E254" s="204">
        <v>0</v>
      </c>
      <c r="F254" s="223">
        <v>400</v>
      </c>
      <c r="G254" s="4"/>
      <c r="H254" s="5">
        <f t="shared" si="24"/>
        <v>0</v>
      </c>
      <c r="I254" s="4"/>
      <c r="J254" s="154"/>
      <c r="K254" s="15"/>
      <c r="L254" s="15"/>
      <c r="M254" s="20"/>
      <c r="N254" s="15"/>
      <c r="O254" s="15"/>
      <c r="P254" s="15"/>
      <c r="Q254" s="15"/>
      <c r="R254" s="15"/>
      <c r="S254" s="15"/>
    </row>
    <row r="255" spans="2:23" s="14" customFormat="1" ht="12.95" customHeight="1" x14ac:dyDescent="0.2">
      <c r="B255" s="227"/>
      <c r="C255" s="224" t="s">
        <v>329</v>
      </c>
      <c r="D255" s="202"/>
      <c r="E255" s="204">
        <v>0</v>
      </c>
      <c r="F255" s="204">
        <v>50</v>
      </c>
      <c r="G255" s="4"/>
      <c r="H255" s="5">
        <f t="shared" si="24"/>
        <v>0</v>
      </c>
      <c r="I255" s="4"/>
      <c r="J255" s="154"/>
      <c r="K255" s="15"/>
      <c r="L255" s="15"/>
      <c r="M255" s="20"/>
      <c r="N255" s="15"/>
      <c r="O255" s="15"/>
      <c r="P255" s="15"/>
      <c r="Q255" s="15"/>
      <c r="R255" s="15"/>
      <c r="S255" s="15"/>
    </row>
    <row r="256" spans="2:23" s="14" customFormat="1" ht="12.95" customHeight="1" x14ac:dyDescent="0.2">
      <c r="B256" s="227"/>
      <c r="C256" s="510" t="s">
        <v>18</v>
      </c>
      <c r="D256" s="505" t="s">
        <v>240</v>
      </c>
      <c r="E256" s="507"/>
      <c r="F256" s="507">
        <v>3.5</v>
      </c>
      <c r="G256" s="511"/>
      <c r="H256" s="495">
        <f t="shared" si="24"/>
        <v>0</v>
      </c>
      <c r="I256" s="4"/>
      <c r="J256" s="154"/>
      <c r="K256" s="15"/>
      <c r="L256" s="15"/>
      <c r="M256" s="20"/>
      <c r="N256" s="15"/>
      <c r="O256" s="15"/>
      <c r="P256" s="15"/>
      <c r="Q256" s="15"/>
      <c r="R256" s="15"/>
      <c r="S256" s="15"/>
    </row>
    <row r="257" spans="2:19" s="14" customFormat="1" ht="12.95" customHeight="1" x14ac:dyDescent="0.2">
      <c r="B257" s="227"/>
      <c r="C257" s="510" t="s">
        <v>18</v>
      </c>
      <c r="D257" s="505" t="s">
        <v>237</v>
      </c>
      <c r="E257" s="507"/>
      <c r="F257" s="507">
        <v>0.75</v>
      </c>
      <c r="G257" s="511"/>
      <c r="H257" s="495">
        <f t="shared" si="24"/>
        <v>0</v>
      </c>
      <c r="I257" s="4"/>
      <c r="J257" s="154"/>
      <c r="K257" s="15"/>
      <c r="L257" s="15"/>
      <c r="M257" s="20"/>
      <c r="N257" s="15"/>
      <c r="O257" s="15"/>
      <c r="P257" s="15"/>
      <c r="Q257" s="15"/>
      <c r="R257" s="15"/>
      <c r="S257" s="15"/>
    </row>
    <row r="258" spans="2:19" s="14" customFormat="1" ht="12.95" customHeight="1" x14ac:dyDescent="0.2">
      <c r="B258" s="227" t="s">
        <v>82</v>
      </c>
      <c r="C258" s="510" t="s">
        <v>18</v>
      </c>
      <c r="D258" s="505" t="s">
        <v>177</v>
      </c>
      <c r="E258" s="507"/>
      <c r="F258" s="507">
        <v>8</v>
      </c>
      <c r="G258" s="511"/>
      <c r="H258" s="495">
        <f t="shared" si="24"/>
        <v>0</v>
      </c>
      <c r="I258" s="4"/>
      <c r="J258" s="154"/>
      <c r="K258" s="15"/>
      <c r="L258" s="15"/>
      <c r="M258" s="20"/>
      <c r="N258" s="15"/>
      <c r="O258" s="15"/>
      <c r="P258" s="15"/>
      <c r="Q258" s="15"/>
      <c r="R258" s="15"/>
      <c r="S258" s="15"/>
    </row>
    <row r="259" spans="2:19" s="14" customFormat="1" ht="12.95" customHeight="1" x14ac:dyDescent="0.2">
      <c r="B259" s="227" t="s">
        <v>83</v>
      </c>
      <c r="C259" s="510" t="s">
        <v>178</v>
      </c>
      <c r="D259" s="505" t="s">
        <v>179</v>
      </c>
      <c r="E259" s="507"/>
      <c r="F259" s="507">
        <v>10</v>
      </c>
      <c r="G259" s="511"/>
      <c r="H259" s="495">
        <f t="shared" si="24"/>
        <v>0</v>
      </c>
      <c r="I259" s="4"/>
      <c r="J259" s="154"/>
      <c r="K259" s="15"/>
      <c r="L259" s="15"/>
      <c r="M259" s="20"/>
      <c r="N259" s="15"/>
      <c r="O259" s="15"/>
      <c r="P259" s="15"/>
      <c r="Q259" s="15"/>
      <c r="R259" s="15"/>
      <c r="S259" s="15"/>
    </row>
    <row r="260" spans="2:19" s="14" customFormat="1" ht="12.95" customHeight="1" x14ac:dyDescent="0.2">
      <c r="B260" s="227" t="s">
        <v>84</v>
      </c>
      <c r="C260" s="505" t="s">
        <v>18</v>
      </c>
      <c r="D260" s="505" t="s">
        <v>180</v>
      </c>
      <c r="E260" s="507"/>
      <c r="F260" s="507">
        <v>40</v>
      </c>
      <c r="G260" s="511"/>
      <c r="H260" s="495">
        <f t="shared" si="24"/>
        <v>0</v>
      </c>
      <c r="I260" s="4"/>
      <c r="J260" s="154"/>
      <c r="K260" s="15"/>
      <c r="L260" s="15"/>
      <c r="M260" s="20"/>
      <c r="N260" s="15"/>
      <c r="O260" s="15"/>
      <c r="P260" s="15"/>
      <c r="Q260" s="15"/>
      <c r="R260" s="15"/>
      <c r="S260" s="15"/>
    </row>
    <row r="261" spans="2:19" s="14" customFormat="1" ht="12.95" customHeight="1" x14ac:dyDescent="0.2">
      <c r="B261" s="227" t="s">
        <v>85</v>
      </c>
      <c r="C261" s="505" t="s">
        <v>18</v>
      </c>
      <c r="D261" s="505" t="s">
        <v>181</v>
      </c>
      <c r="E261" s="507"/>
      <c r="F261" s="507">
        <v>20</v>
      </c>
      <c r="G261" s="511"/>
      <c r="H261" s="495">
        <f t="shared" si="24"/>
        <v>0</v>
      </c>
      <c r="I261" s="4"/>
      <c r="J261" s="154"/>
      <c r="K261" s="15"/>
      <c r="L261" s="15"/>
      <c r="M261" s="20"/>
      <c r="N261" s="15"/>
      <c r="O261" s="15"/>
      <c r="P261" s="15"/>
      <c r="Q261" s="15"/>
      <c r="R261" s="15"/>
      <c r="S261" s="15"/>
    </row>
    <row r="262" spans="2:19" s="14" customFormat="1" ht="12.95" customHeight="1" x14ac:dyDescent="0.2">
      <c r="B262" s="227" t="s">
        <v>86</v>
      </c>
      <c r="C262" s="505" t="s">
        <v>178</v>
      </c>
      <c r="D262" s="505" t="s">
        <v>182</v>
      </c>
      <c r="E262" s="507"/>
      <c r="F262" s="507">
        <v>20</v>
      </c>
      <c r="G262" s="511"/>
      <c r="H262" s="495">
        <f t="shared" si="24"/>
        <v>0</v>
      </c>
      <c r="I262" s="4"/>
      <c r="J262" s="154"/>
      <c r="K262" s="15"/>
      <c r="L262" s="15"/>
      <c r="M262" s="20"/>
      <c r="N262" s="15"/>
      <c r="O262" s="15"/>
      <c r="P262" s="15"/>
      <c r="Q262" s="15"/>
      <c r="R262" s="15"/>
      <c r="S262" s="15"/>
    </row>
    <row r="263" spans="2:19" s="14" customFormat="1" ht="12.95" customHeight="1" x14ac:dyDescent="0.2">
      <c r="B263" s="227"/>
      <c r="C263" s="505" t="s">
        <v>178</v>
      </c>
      <c r="D263" s="505" t="s">
        <v>183</v>
      </c>
      <c r="E263" s="507"/>
      <c r="F263" s="507">
        <v>150</v>
      </c>
      <c r="G263" s="511"/>
      <c r="H263" s="495">
        <f t="shared" si="24"/>
        <v>0</v>
      </c>
      <c r="I263" s="4"/>
      <c r="J263" s="154"/>
      <c r="K263" s="15"/>
      <c r="L263" s="15"/>
      <c r="M263" s="20"/>
      <c r="N263" s="15"/>
      <c r="O263" s="15"/>
      <c r="P263" s="15"/>
      <c r="Q263" s="15"/>
      <c r="R263" s="15"/>
      <c r="S263" s="15"/>
    </row>
    <row r="264" spans="2:19" s="14" customFormat="1" ht="12.95" customHeight="1" x14ac:dyDescent="0.2">
      <c r="B264" s="227"/>
      <c r="C264" s="505" t="s">
        <v>243</v>
      </c>
      <c r="D264" s="505" t="s">
        <v>244</v>
      </c>
      <c r="E264" s="507"/>
      <c r="F264" s="507">
        <v>15</v>
      </c>
      <c r="G264" s="511"/>
      <c r="H264" s="495">
        <f t="shared" si="24"/>
        <v>0</v>
      </c>
      <c r="I264" s="4"/>
      <c r="J264" s="154"/>
      <c r="K264" s="15"/>
      <c r="L264" s="15"/>
      <c r="M264" s="20"/>
      <c r="N264" s="15"/>
      <c r="O264" s="15"/>
      <c r="P264" s="15"/>
      <c r="Q264" s="15"/>
      <c r="R264" s="15"/>
      <c r="S264" s="15"/>
    </row>
    <row r="265" spans="2:19" s="14" customFormat="1" ht="12.95" customHeight="1" x14ac:dyDescent="0.2">
      <c r="B265" s="227"/>
      <c r="C265" s="505" t="s">
        <v>184</v>
      </c>
      <c r="D265" s="512" t="s">
        <v>185</v>
      </c>
      <c r="E265" s="507"/>
      <c r="F265" s="507">
        <v>900</v>
      </c>
      <c r="G265" s="511"/>
      <c r="H265" s="495">
        <f t="shared" si="24"/>
        <v>0</v>
      </c>
      <c r="I265" s="4"/>
      <c r="J265" s="154"/>
      <c r="K265" s="15"/>
      <c r="L265" s="15"/>
      <c r="M265" s="20"/>
      <c r="N265" s="15"/>
      <c r="O265" s="15"/>
      <c r="P265" s="15"/>
      <c r="Q265" s="15"/>
      <c r="R265" s="15"/>
      <c r="S265" s="15"/>
    </row>
    <row r="266" spans="2:19" s="14" customFormat="1" ht="12.95" customHeight="1" x14ac:dyDescent="0.2">
      <c r="B266" s="227"/>
      <c r="C266" s="505" t="s">
        <v>186</v>
      </c>
      <c r="D266" s="512"/>
      <c r="E266" s="507"/>
      <c r="F266" s="507">
        <v>25</v>
      </c>
      <c r="G266" s="511"/>
      <c r="H266" s="495">
        <f t="shared" si="24"/>
        <v>0</v>
      </c>
      <c r="I266" s="4"/>
      <c r="J266" s="154"/>
      <c r="K266" s="15"/>
      <c r="L266" s="15"/>
      <c r="M266" s="20"/>
      <c r="N266" s="15"/>
      <c r="O266" s="15"/>
      <c r="P266" s="15"/>
      <c r="Q266" s="15"/>
      <c r="R266" s="15"/>
      <c r="S266" s="15"/>
    </row>
    <row r="267" spans="2:19" s="14" customFormat="1" ht="12.95" customHeight="1" x14ac:dyDescent="0.2">
      <c r="B267" s="227"/>
      <c r="C267" s="505" t="s">
        <v>187</v>
      </c>
      <c r="D267" s="512"/>
      <c r="E267" s="507"/>
      <c r="F267" s="507">
        <v>200</v>
      </c>
      <c r="G267" s="511"/>
      <c r="H267" s="495">
        <f t="shared" si="24"/>
        <v>0</v>
      </c>
      <c r="I267" s="4"/>
      <c r="J267" s="154"/>
      <c r="K267" s="15"/>
      <c r="L267" s="15"/>
      <c r="M267" s="20"/>
      <c r="N267" s="15"/>
      <c r="O267" s="15"/>
      <c r="P267" s="15"/>
      <c r="Q267" s="15"/>
      <c r="R267" s="15"/>
      <c r="S267" s="15"/>
    </row>
    <row r="268" spans="2:19" s="14" customFormat="1" ht="12.95" customHeight="1" x14ac:dyDescent="0.2">
      <c r="B268" s="227"/>
      <c r="C268" s="505" t="s">
        <v>188</v>
      </c>
      <c r="D268" s="512" t="s">
        <v>189</v>
      </c>
      <c r="E268" s="507"/>
      <c r="F268" s="507">
        <v>30</v>
      </c>
      <c r="G268" s="511"/>
      <c r="H268" s="495">
        <f t="shared" si="24"/>
        <v>0</v>
      </c>
      <c r="I268" s="4"/>
      <c r="J268" s="154"/>
      <c r="K268" s="15"/>
      <c r="L268" s="15"/>
      <c r="M268" s="20"/>
      <c r="N268" s="15"/>
      <c r="O268" s="15"/>
      <c r="P268" s="15"/>
      <c r="Q268" s="15"/>
      <c r="R268" s="15"/>
      <c r="S268" s="15"/>
    </row>
    <row r="269" spans="2:19" s="14" customFormat="1" ht="12.95" customHeight="1" x14ac:dyDescent="0.2">
      <c r="B269" s="227"/>
      <c r="C269" s="505" t="s">
        <v>145</v>
      </c>
      <c r="D269" s="512" t="s">
        <v>245</v>
      </c>
      <c r="E269" s="507"/>
      <c r="F269" s="507">
        <v>500</v>
      </c>
      <c r="G269" s="511"/>
      <c r="H269" s="495">
        <f t="shared" si="24"/>
        <v>0</v>
      </c>
      <c r="I269" s="4"/>
      <c r="J269" s="154"/>
      <c r="K269" s="15"/>
      <c r="L269" s="15"/>
      <c r="M269" s="20"/>
      <c r="N269" s="15"/>
      <c r="O269" s="15"/>
      <c r="P269" s="15"/>
      <c r="Q269" s="15"/>
      <c r="R269" s="15"/>
      <c r="S269" s="15"/>
    </row>
    <row r="270" spans="2:19" s="14" customFormat="1" ht="12.95" customHeight="1" x14ac:dyDescent="0.2">
      <c r="B270" s="227"/>
      <c r="C270" s="505" t="s">
        <v>14</v>
      </c>
      <c r="D270" s="512" t="s">
        <v>190</v>
      </c>
      <c r="E270" s="507"/>
      <c r="F270" s="507">
        <v>90</v>
      </c>
      <c r="G270" s="511"/>
      <c r="H270" s="495">
        <f t="shared" si="24"/>
        <v>0</v>
      </c>
      <c r="I270" s="4"/>
      <c r="J270" s="154"/>
      <c r="K270" s="15"/>
      <c r="L270" s="15"/>
      <c r="M270" s="20"/>
      <c r="N270" s="15"/>
      <c r="O270" s="15"/>
      <c r="P270" s="15"/>
      <c r="Q270" s="15"/>
      <c r="R270" s="15"/>
      <c r="S270" s="15"/>
    </row>
    <row r="271" spans="2:19" s="14" customFormat="1" ht="12.95" customHeight="1" x14ac:dyDescent="0.2">
      <c r="B271" s="227"/>
      <c r="C271" s="505" t="s">
        <v>191</v>
      </c>
      <c r="D271" s="512"/>
      <c r="E271" s="507"/>
      <c r="F271" s="507">
        <v>12</v>
      </c>
      <c r="G271" s="511"/>
      <c r="H271" s="495">
        <f t="shared" si="24"/>
        <v>0</v>
      </c>
      <c r="I271" s="4"/>
      <c r="J271" s="154"/>
      <c r="K271" s="15"/>
      <c r="L271" s="15"/>
      <c r="M271" s="20"/>
      <c r="N271" s="15"/>
      <c r="O271" s="15"/>
      <c r="P271" s="15"/>
      <c r="Q271" s="15"/>
      <c r="R271" s="15"/>
      <c r="S271" s="15"/>
    </row>
    <row r="272" spans="2:19" s="14" customFormat="1" ht="12.95" customHeight="1" x14ac:dyDescent="0.2">
      <c r="B272" s="227"/>
      <c r="C272" s="505" t="s">
        <v>126</v>
      </c>
      <c r="D272" s="512" t="s">
        <v>246</v>
      </c>
      <c r="E272" s="507"/>
      <c r="F272" s="507">
        <v>15</v>
      </c>
      <c r="G272" s="511"/>
      <c r="H272" s="495">
        <f t="shared" si="24"/>
        <v>0</v>
      </c>
      <c r="I272" s="4"/>
      <c r="J272" s="154"/>
      <c r="K272" s="15"/>
      <c r="L272" s="15"/>
      <c r="M272" s="20"/>
      <c r="N272" s="15"/>
      <c r="O272" s="15"/>
      <c r="P272" s="15"/>
      <c r="Q272" s="15"/>
      <c r="R272" s="15"/>
      <c r="S272" s="15"/>
    </row>
    <row r="273" spans="2:19" s="14" customFormat="1" ht="12.95" customHeight="1" x14ac:dyDescent="0.2">
      <c r="B273" s="227"/>
      <c r="C273" s="505" t="s">
        <v>192</v>
      </c>
      <c r="D273" s="512"/>
      <c r="E273" s="507"/>
      <c r="F273" s="507">
        <v>1000</v>
      </c>
      <c r="G273" s="511"/>
      <c r="H273" s="495">
        <f t="shared" si="24"/>
        <v>0</v>
      </c>
      <c r="I273" s="4"/>
      <c r="J273" s="154"/>
      <c r="K273" s="15"/>
      <c r="L273" s="15"/>
      <c r="M273" s="20"/>
      <c r="N273" s="15"/>
      <c r="O273" s="15"/>
      <c r="P273" s="15"/>
      <c r="Q273" s="15"/>
      <c r="R273" s="15"/>
      <c r="S273" s="15"/>
    </row>
    <row r="274" spans="2:19" s="14" customFormat="1" ht="12.95" customHeight="1" x14ac:dyDescent="0.2">
      <c r="B274" s="227"/>
      <c r="C274" s="505" t="s">
        <v>193</v>
      </c>
      <c r="D274" s="512" t="s">
        <v>194</v>
      </c>
      <c r="E274" s="507"/>
      <c r="F274" s="507">
        <v>100</v>
      </c>
      <c r="G274" s="511"/>
      <c r="H274" s="495">
        <f t="shared" si="24"/>
        <v>0</v>
      </c>
      <c r="I274" s="4"/>
      <c r="J274" s="154"/>
      <c r="K274" s="15"/>
      <c r="L274" s="15"/>
      <c r="M274" s="20"/>
      <c r="N274" s="15"/>
      <c r="O274" s="15"/>
      <c r="P274" s="15"/>
      <c r="Q274" s="15"/>
      <c r="R274" s="15"/>
      <c r="S274" s="15"/>
    </row>
    <row r="275" spans="2:19" s="14" customFormat="1" ht="12.95" customHeight="1" x14ac:dyDescent="0.2">
      <c r="B275" s="227"/>
      <c r="C275" s="505" t="s">
        <v>144</v>
      </c>
      <c r="D275" s="505" t="s">
        <v>250</v>
      </c>
      <c r="E275" s="507"/>
      <c r="F275" s="507">
        <v>1000</v>
      </c>
      <c r="G275" s="511"/>
      <c r="H275" s="495">
        <f t="shared" si="24"/>
        <v>0</v>
      </c>
      <c r="I275" s="4"/>
      <c r="J275" s="154"/>
      <c r="K275" s="15"/>
      <c r="L275" s="15"/>
      <c r="M275" s="20"/>
      <c r="N275" s="15"/>
      <c r="O275" s="15"/>
      <c r="P275" s="15"/>
      <c r="Q275" s="15"/>
      <c r="R275" s="15"/>
      <c r="S275" s="15"/>
    </row>
    <row r="276" spans="2:19" s="14" customFormat="1" ht="12.95" customHeight="1" x14ac:dyDescent="0.2">
      <c r="B276" s="227"/>
      <c r="C276" s="505" t="s">
        <v>195</v>
      </c>
      <c r="D276" s="505" t="s">
        <v>196</v>
      </c>
      <c r="E276" s="507"/>
      <c r="F276" s="507">
        <v>40</v>
      </c>
      <c r="G276" s="511"/>
      <c r="H276" s="495">
        <f t="shared" si="24"/>
        <v>0</v>
      </c>
      <c r="I276" s="4"/>
      <c r="J276" s="154"/>
      <c r="K276" s="15"/>
      <c r="L276" s="15"/>
      <c r="M276" s="20"/>
      <c r="N276" s="15"/>
      <c r="O276" s="15"/>
      <c r="P276" s="15"/>
      <c r="Q276" s="15"/>
      <c r="R276" s="15"/>
      <c r="S276" s="15"/>
    </row>
    <row r="277" spans="2:19" s="14" customFormat="1" ht="12.95" customHeight="1" x14ac:dyDescent="0.2">
      <c r="B277" s="227"/>
      <c r="C277" s="505" t="s">
        <v>197</v>
      </c>
      <c r="D277" s="505"/>
      <c r="E277" s="507"/>
      <c r="F277" s="507">
        <v>750</v>
      </c>
      <c r="G277" s="511"/>
      <c r="H277" s="495">
        <f t="shared" si="24"/>
        <v>0</v>
      </c>
      <c r="I277" s="4"/>
      <c r="J277" s="154"/>
      <c r="K277" s="15"/>
      <c r="L277" s="15"/>
      <c r="M277" s="20"/>
      <c r="N277" s="15"/>
      <c r="O277" s="15"/>
      <c r="P277" s="15"/>
      <c r="Q277" s="15"/>
      <c r="R277" s="15"/>
      <c r="S277" s="15"/>
    </row>
    <row r="278" spans="2:19" s="14" customFormat="1" ht="12.95" customHeight="1" x14ac:dyDescent="0.2">
      <c r="B278" s="227"/>
      <c r="C278" s="505" t="s">
        <v>198</v>
      </c>
      <c r="D278" s="505"/>
      <c r="E278" s="507"/>
      <c r="F278" s="507">
        <v>450</v>
      </c>
      <c r="G278" s="511"/>
      <c r="H278" s="495">
        <f t="shared" si="24"/>
        <v>0</v>
      </c>
      <c r="I278" s="4"/>
      <c r="J278" s="154"/>
      <c r="K278" s="15"/>
      <c r="L278" s="15"/>
      <c r="M278" s="20"/>
      <c r="N278" s="15"/>
      <c r="O278" s="15"/>
      <c r="P278" s="15"/>
      <c r="Q278" s="15"/>
      <c r="R278" s="15"/>
      <c r="S278" s="15"/>
    </row>
    <row r="279" spans="2:19" s="14" customFormat="1" ht="12.95" customHeight="1" x14ac:dyDescent="0.2">
      <c r="B279" s="227"/>
      <c r="C279" s="505" t="s">
        <v>199</v>
      </c>
      <c r="D279" s="505" t="s">
        <v>200</v>
      </c>
      <c r="E279" s="507"/>
      <c r="F279" s="507">
        <v>300</v>
      </c>
      <c r="G279" s="511"/>
      <c r="H279" s="495">
        <f t="shared" si="24"/>
        <v>0</v>
      </c>
      <c r="I279" s="4"/>
      <c r="J279" s="154"/>
      <c r="K279" s="15"/>
      <c r="L279" s="15"/>
      <c r="M279" s="20"/>
      <c r="N279" s="15"/>
      <c r="O279" s="15"/>
      <c r="P279" s="15"/>
      <c r="Q279" s="15"/>
      <c r="R279" s="15"/>
      <c r="S279" s="15"/>
    </row>
    <row r="280" spans="2:19" s="14" customFormat="1" ht="12.95" customHeight="1" x14ac:dyDescent="0.2">
      <c r="B280" s="153"/>
      <c r="C280" s="505" t="s">
        <v>201</v>
      </c>
      <c r="D280" s="505" t="s">
        <v>202</v>
      </c>
      <c r="E280" s="507"/>
      <c r="F280" s="507">
        <v>30</v>
      </c>
      <c r="G280" s="511"/>
      <c r="H280" s="495">
        <f t="shared" si="24"/>
        <v>0</v>
      </c>
      <c r="I280" s="4"/>
      <c r="J280" s="154"/>
      <c r="K280" s="15"/>
      <c r="L280" s="15"/>
      <c r="M280" s="20"/>
      <c r="N280" s="15"/>
      <c r="O280" s="15"/>
      <c r="P280" s="15"/>
      <c r="Q280" s="15"/>
      <c r="R280" s="15"/>
      <c r="S280" s="15"/>
    </row>
    <row r="281" spans="2:19" s="14" customFormat="1" ht="12.95" customHeight="1" x14ac:dyDescent="0.2">
      <c r="B281" s="153"/>
      <c r="C281" s="505" t="s">
        <v>203</v>
      </c>
      <c r="D281" s="505" t="s">
        <v>204</v>
      </c>
      <c r="E281" s="507"/>
      <c r="F281" s="507">
        <v>300</v>
      </c>
      <c r="G281" s="511"/>
      <c r="H281" s="495">
        <f t="shared" si="24"/>
        <v>0</v>
      </c>
      <c r="I281" s="4"/>
      <c r="J281" s="154"/>
      <c r="K281" s="15"/>
      <c r="L281" s="15"/>
      <c r="M281" s="20"/>
      <c r="N281" s="15"/>
      <c r="O281" s="15"/>
      <c r="P281" s="15"/>
      <c r="Q281" s="15"/>
      <c r="R281" s="15"/>
      <c r="S281" s="15"/>
    </row>
    <row r="282" spans="2:19" s="14" customFormat="1" ht="12.95" customHeight="1" x14ac:dyDescent="0.2">
      <c r="B282" s="153"/>
      <c r="C282" s="505" t="s">
        <v>205</v>
      </c>
      <c r="D282" s="505" t="s">
        <v>206</v>
      </c>
      <c r="E282" s="507"/>
      <c r="F282" s="507">
        <v>20</v>
      </c>
      <c r="G282" s="511"/>
      <c r="H282" s="495">
        <f t="shared" si="24"/>
        <v>0</v>
      </c>
      <c r="I282" s="4"/>
      <c r="J282" s="154"/>
      <c r="K282" s="15"/>
      <c r="L282" s="15"/>
      <c r="M282" s="20"/>
      <c r="N282" s="15"/>
      <c r="O282" s="15"/>
      <c r="P282" s="15"/>
      <c r="Q282" s="15"/>
      <c r="R282" s="15"/>
      <c r="S282" s="15"/>
    </row>
    <row r="283" spans="2:19" s="14" customFormat="1" ht="12.95" customHeight="1" x14ac:dyDescent="0.2">
      <c r="B283" s="153"/>
      <c r="C283" s="505" t="s">
        <v>207</v>
      </c>
      <c r="D283" s="505"/>
      <c r="E283" s="507"/>
      <c r="F283" s="507">
        <v>20</v>
      </c>
      <c r="G283" s="511"/>
      <c r="H283" s="495">
        <f t="shared" si="24"/>
        <v>0</v>
      </c>
      <c r="I283" s="4"/>
      <c r="J283" s="154"/>
      <c r="K283" s="15"/>
      <c r="L283" s="15"/>
      <c r="M283" s="20"/>
      <c r="N283" s="15"/>
      <c r="O283" s="15"/>
      <c r="P283" s="15"/>
      <c r="Q283" s="15"/>
      <c r="R283" s="15"/>
      <c r="S283" s="15"/>
    </row>
    <row r="284" spans="2:19" s="14" customFormat="1" ht="12.95" customHeight="1" x14ac:dyDescent="0.2">
      <c r="B284" s="153"/>
      <c r="C284" s="505" t="s">
        <v>208</v>
      </c>
      <c r="D284" s="505"/>
      <c r="E284" s="507"/>
      <c r="F284" s="507">
        <v>3.5</v>
      </c>
      <c r="G284" s="511"/>
      <c r="H284" s="495">
        <f t="shared" si="24"/>
        <v>0</v>
      </c>
      <c r="I284" s="4"/>
      <c r="J284" s="154"/>
      <c r="K284" s="15"/>
      <c r="L284" s="15"/>
      <c r="M284" s="20"/>
      <c r="N284" s="15"/>
      <c r="O284" s="15"/>
      <c r="P284" s="15"/>
      <c r="Q284" s="15"/>
      <c r="R284" s="15"/>
      <c r="S284" s="15"/>
    </row>
    <row r="285" spans="2:19" s="14" customFormat="1" ht="12.95" customHeight="1" x14ac:dyDescent="0.2">
      <c r="B285" s="153"/>
      <c r="C285" s="505" t="s">
        <v>209</v>
      </c>
      <c r="D285" s="505"/>
      <c r="E285" s="507"/>
      <c r="F285" s="507">
        <v>10</v>
      </c>
      <c r="G285" s="511"/>
      <c r="H285" s="495">
        <f t="shared" si="24"/>
        <v>0</v>
      </c>
      <c r="I285" s="4"/>
      <c r="J285" s="154"/>
      <c r="K285" s="15"/>
      <c r="L285" s="15"/>
      <c r="M285" s="20"/>
      <c r="N285" s="15"/>
      <c r="O285" s="15"/>
      <c r="P285" s="15"/>
      <c r="Q285" s="15"/>
      <c r="R285" s="15"/>
      <c r="S285" s="15"/>
    </row>
    <row r="286" spans="2:19" s="14" customFormat="1" ht="12.95" customHeight="1" x14ac:dyDescent="0.2">
      <c r="B286" s="153"/>
      <c r="C286" s="505" t="s">
        <v>210</v>
      </c>
      <c r="D286" s="505" t="s">
        <v>17</v>
      </c>
      <c r="E286" s="507"/>
      <c r="F286" s="513">
        <v>0.8</v>
      </c>
      <c r="G286" s="511"/>
      <c r="H286" s="495">
        <f t="shared" si="24"/>
        <v>0</v>
      </c>
      <c r="I286" s="4"/>
      <c r="J286" s="154"/>
      <c r="K286" s="15"/>
      <c r="L286" s="15"/>
      <c r="M286" s="20"/>
      <c r="N286" s="15"/>
      <c r="O286" s="15"/>
      <c r="P286" s="15"/>
      <c r="Q286" s="15"/>
      <c r="R286" s="15"/>
      <c r="S286" s="15"/>
    </row>
    <row r="287" spans="2:19" s="14" customFormat="1" ht="12.95" customHeight="1" x14ac:dyDescent="0.2">
      <c r="B287" s="153"/>
      <c r="C287" s="505" t="s">
        <v>211</v>
      </c>
      <c r="D287" s="505"/>
      <c r="E287" s="507"/>
      <c r="F287" s="513">
        <v>50</v>
      </c>
      <c r="G287" s="511"/>
      <c r="H287" s="495">
        <f t="shared" si="24"/>
        <v>0</v>
      </c>
      <c r="I287" s="4"/>
      <c r="J287" s="154"/>
      <c r="K287" s="15"/>
      <c r="L287" s="15"/>
      <c r="M287" s="20"/>
      <c r="N287" s="15"/>
      <c r="O287" s="15"/>
      <c r="P287" s="15"/>
      <c r="Q287" s="15"/>
      <c r="R287" s="15"/>
      <c r="S287" s="15"/>
    </row>
    <row r="288" spans="2:19" s="14" customFormat="1" ht="12.95" customHeight="1" x14ac:dyDescent="0.2">
      <c r="B288" s="153"/>
      <c r="C288" s="505" t="s">
        <v>210</v>
      </c>
      <c r="D288" s="505" t="s">
        <v>212</v>
      </c>
      <c r="E288" s="507"/>
      <c r="F288" s="513">
        <v>0.9</v>
      </c>
      <c r="G288" s="511"/>
      <c r="H288" s="495">
        <f t="shared" si="24"/>
        <v>0</v>
      </c>
      <c r="I288" s="4"/>
      <c r="J288" s="154"/>
      <c r="K288" s="15"/>
      <c r="L288" s="15"/>
      <c r="M288" s="20"/>
      <c r="N288" s="15"/>
      <c r="O288" s="15"/>
      <c r="P288" s="15"/>
      <c r="Q288" s="15"/>
      <c r="R288" s="15"/>
      <c r="S288" s="15"/>
    </row>
    <row r="289" spans="2:19" s="14" customFormat="1" ht="12.95" customHeight="1" x14ac:dyDescent="0.2">
      <c r="B289" s="153"/>
      <c r="C289" s="505" t="s">
        <v>213</v>
      </c>
      <c r="D289" s="505" t="s">
        <v>214</v>
      </c>
      <c r="E289" s="507"/>
      <c r="F289" s="513">
        <v>25</v>
      </c>
      <c r="G289" s="511"/>
      <c r="H289" s="495">
        <f t="shared" si="24"/>
        <v>0</v>
      </c>
      <c r="I289" s="4"/>
      <c r="J289" s="154"/>
      <c r="K289" s="15"/>
      <c r="L289" s="15"/>
      <c r="M289" s="20"/>
      <c r="N289" s="15"/>
      <c r="O289" s="15"/>
      <c r="P289" s="15"/>
      <c r="Q289" s="15"/>
      <c r="R289" s="15"/>
      <c r="S289" s="15"/>
    </row>
    <row r="290" spans="2:19" s="14" customFormat="1" ht="12.95" customHeight="1" x14ac:dyDescent="0.2">
      <c r="B290" s="153"/>
      <c r="C290" s="505" t="s">
        <v>215</v>
      </c>
      <c r="D290" s="505" t="s">
        <v>216</v>
      </c>
      <c r="E290" s="507"/>
      <c r="F290" s="513">
        <v>25</v>
      </c>
      <c r="G290" s="511"/>
      <c r="H290" s="495">
        <f t="shared" si="24"/>
        <v>0</v>
      </c>
      <c r="I290" s="4"/>
      <c r="J290" s="154"/>
      <c r="K290" s="15"/>
      <c r="L290" s="15"/>
      <c r="M290" s="20"/>
      <c r="N290" s="15"/>
      <c r="O290" s="15"/>
      <c r="P290" s="15"/>
      <c r="Q290" s="15"/>
      <c r="R290" s="15"/>
      <c r="S290" s="15"/>
    </row>
    <row r="291" spans="2:19" s="14" customFormat="1" ht="12.95" customHeight="1" x14ac:dyDescent="0.2">
      <c r="B291" s="153"/>
      <c r="C291" s="505" t="s">
        <v>22</v>
      </c>
      <c r="D291" s="505"/>
      <c r="E291" s="507"/>
      <c r="F291" s="513">
        <v>2.5</v>
      </c>
      <c r="G291" s="511"/>
      <c r="H291" s="495">
        <f t="shared" si="24"/>
        <v>0</v>
      </c>
      <c r="I291" s="4"/>
      <c r="J291" s="154"/>
      <c r="K291" s="15"/>
      <c r="L291" s="15"/>
      <c r="M291" s="20"/>
      <c r="N291" s="15"/>
      <c r="O291" s="15"/>
      <c r="P291" s="15"/>
      <c r="Q291" s="15"/>
      <c r="R291" s="15"/>
      <c r="S291" s="15"/>
    </row>
    <row r="292" spans="2:19" s="14" customFormat="1" ht="12.95" customHeight="1" x14ac:dyDescent="0.2">
      <c r="B292" s="153"/>
      <c r="C292" s="505" t="s">
        <v>23</v>
      </c>
      <c r="D292" s="505"/>
      <c r="E292" s="507"/>
      <c r="F292" s="513">
        <v>2.5</v>
      </c>
      <c r="G292" s="511"/>
      <c r="H292" s="495">
        <f t="shared" si="24"/>
        <v>0</v>
      </c>
      <c r="I292" s="4"/>
      <c r="J292" s="154"/>
      <c r="K292" s="15"/>
      <c r="L292" s="15"/>
      <c r="M292" s="20"/>
      <c r="N292" s="15"/>
      <c r="O292" s="15"/>
      <c r="P292" s="15"/>
      <c r="Q292" s="15"/>
      <c r="R292" s="15"/>
      <c r="S292" s="15"/>
    </row>
    <row r="293" spans="2:19" s="9" customFormat="1" ht="12.95" customHeight="1" x14ac:dyDescent="0.2">
      <c r="B293" s="183"/>
      <c r="C293" s="514" t="s">
        <v>18</v>
      </c>
      <c r="D293" s="515" t="s">
        <v>19</v>
      </c>
      <c r="E293" s="492"/>
      <c r="F293" s="493">
        <v>125</v>
      </c>
      <c r="G293" s="504"/>
      <c r="H293" s="495">
        <f>IF((F293)&lt;&gt;"",E293*F293,"")</f>
        <v>0</v>
      </c>
      <c r="I293" s="195"/>
      <c r="J293" s="171"/>
      <c r="K293" s="15"/>
      <c r="L293" s="15"/>
      <c r="M293" s="20"/>
      <c r="N293" s="15"/>
      <c r="O293" s="15"/>
      <c r="P293" s="15"/>
      <c r="Q293" s="15"/>
      <c r="R293" s="15"/>
      <c r="S293" s="15"/>
    </row>
    <row r="294" spans="2:19" s="9" customFormat="1" ht="12.95" customHeight="1" x14ac:dyDescent="0.2">
      <c r="B294" s="183"/>
      <c r="C294" s="515" t="s">
        <v>18</v>
      </c>
      <c r="D294" s="515" t="s">
        <v>20</v>
      </c>
      <c r="E294" s="492"/>
      <c r="F294" s="493">
        <v>150</v>
      </c>
      <c r="G294" s="504"/>
      <c r="H294" s="495">
        <f>IF((F294)&lt;&gt;"",E294*F294,"")</f>
        <v>0</v>
      </c>
      <c r="I294" s="206"/>
      <c r="J294" s="173"/>
      <c r="K294" s="15"/>
      <c r="L294" s="15"/>
      <c r="M294" s="20"/>
      <c r="N294" s="15"/>
      <c r="O294" s="15"/>
      <c r="P294" s="15"/>
      <c r="Q294" s="15"/>
      <c r="R294" s="15"/>
      <c r="S294" s="15"/>
    </row>
    <row r="295" spans="2:19" s="9" customFormat="1" ht="12.95" customHeight="1" x14ac:dyDescent="0.2">
      <c r="B295" s="183"/>
      <c r="C295" s="515" t="s">
        <v>21</v>
      </c>
      <c r="D295" s="515"/>
      <c r="E295" s="492"/>
      <c r="F295" s="493">
        <v>500</v>
      </c>
      <c r="G295" s="504"/>
      <c r="H295" s="495">
        <f>IF((F295)&lt;&gt;"",E295*F295,"")</f>
        <v>0</v>
      </c>
      <c r="I295" s="195"/>
      <c r="J295" s="171"/>
      <c r="K295" s="15"/>
      <c r="L295" s="15"/>
      <c r="M295" s="20"/>
      <c r="N295" s="15"/>
      <c r="O295" s="15"/>
      <c r="P295" s="15"/>
      <c r="Q295" s="15"/>
      <c r="R295" s="15"/>
      <c r="S295" s="15"/>
    </row>
    <row r="296" spans="2:19" s="9" customFormat="1" ht="12.95" customHeight="1" x14ac:dyDescent="0.2">
      <c r="B296" s="183"/>
      <c r="C296" s="515"/>
      <c r="D296" s="515"/>
      <c r="E296" s="492"/>
      <c r="F296" s="493"/>
      <c r="G296" s="504"/>
      <c r="H296" s="495" t="str">
        <f t="shared" ref="H296:H306" si="25">IF((F296)&lt;&gt;"",E296*F296,"")</f>
        <v/>
      </c>
      <c r="I296" s="195"/>
      <c r="J296" s="171"/>
      <c r="K296" s="15"/>
      <c r="L296" s="15"/>
      <c r="M296" s="20"/>
      <c r="N296" s="15"/>
      <c r="O296" s="15"/>
      <c r="P296" s="15"/>
      <c r="Q296" s="15"/>
      <c r="R296" s="15"/>
      <c r="S296" s="15"/>
    </row>
    <row r="297" spans="2:19" s="9" customFormat="1" ht="12.95" customHeight="1" x14ac:dyDescent="0.2">
      <c r="B297" s="183"/>
      <c r="C297" s="516" t="s">
        <v>260</v>
      </c>
      <c r="D297" s="517"/>
      <c r="E297" s="492"/>
      <c r="F297" s="493"/>
      <c r="G297" s="504"/>
      <c r="H297" s="495" t="str">
        <f t="shared" si="25"/>
        <v/>
      </c>
      <c r="I297" s="195"/>
      <c r="J297" s="171"/>
      <c r="K297" s="15"/>
      <c r="L297" s="15"/>
      <c r="M297" s="20"/>
      <c r="N297" s="15"/>
      <c r="O297" s="15"/>
      <c r="P297" s="15"/>
      <c r="Q297" s="15"/>
      <c r="R297" s="15"/>
      <c r="S297" s="15"/>
    </row>
    <row r="298" spans="2:19" s="9" customFormat="1" ht="12.95" customHeight="1" x14ac:dyDescent="0.2">
      <c r="B298" s="183"/>
      <c r="C298" s="515"/>
      <c r="D298" s="517"/>
      <c r="E298" s="492"/>
      <c r="F298" s="493"/>
      <c r="G298" s="504"/>
      <c r="H298" s="495" t="str">
        <f t="shared" si="25"/>
        <v/>
      </c>
      <c r="I298" s="195"/>
      <c r="J298" s="171"/>
      <c r="K298" s="15"/>
      <c r="L298" s="15"/>
      <c r="M298" s="20"/>
      <c r="N298" s="15"/>
      <c r="O298" s="15"/>
      <c r="P298" s="15"/>
      <c r="Q298" s="15"/>
      <c r="R298" s="15"/>
      <c r="S298" s="15"/>
    </row>
    <row r="299" spans="2:19" s="9" customFormat="1" ht="12.95" customHeight="1" x14ac:dyDescent="0.2">
      <c r="B299" s="183"/>
      <c r="C299" s="515" t="s">
        <v>261</v>
      </c>
      <c r="D299" s="517" t="s">
        <v>262</v>
      </c>
      <c r="E299" s="492"/>
      <c r="F299" s="493">
        <v>75</v>
      </c>
      <c r="G299" s="504"/>
      <c r="H299" s="495">
        <f t="shared" si="25"/>
        <v>0</v>
      </c>
      <c r="I299" s="195"/>
      <c r="J299" s="171"/>
      <c r="K299" s="15"/>
      <c r="L299" s="15"/>
      <c r="M299" s="20"/>
      <c r="N299" s="15"/>
      <c r="O299" s="15"/>
      <c r="P299" s="15"/>
      <c r="Q299" s="15"/>
      <c r="R299" s="15"/>
      <c r="S299" s="15"/>
    </row>
    <row r="300" spans="2:19" s="9" customFormat="1" ht="12.95" customHeight="1" x14ac:dyDescent="0.2">
      <c r="B300" s="183"/>
      <c r="C300" s="515" t="s">
        <v>264</v>
      </c>
      <c r="D300" s="517" t="s">
        <v>263</v>
      </c>
      <c r="E300" s="492"/>
      <c r="F300" s="493">
        <v>20</v>
      </c>
      <c r="G300" s="504"/>
      <c r="H300" s="495">
        <f t="shared" si="25"/>
        <v>0</v>
      </c>
      <c r="I300" s="195"/>
      <c r="J300" s="171"/>
      <c r="K300" s="15"/>
      <c r="L300" s="15"/>
      <c r="M300" s="20"/>
      <c r="N300" s="15"/>
      <c r="O300" s="15"/>
      <c r="P300" s="15"/>
      <c r="Q300" s="15"/>
      <c r="R300" s="15"/>
      <c r="S300" s="15"/>
    </row>
    <row r="301" spans="2:19" s="9" customFormat="1" ht="12.95" customHeight="1" x14ac:dyDescent="0.2">
      <c r="B301" s="183"/>
      <c r="C301" s="515" t="s">
        <v>265</v>
      </c>
      <c r="D301" s="517" t="s">
        <v>266</v>
      </c>
      <c r="E301" s="492"/>
      <c r="F301" s="493">
        <v>11</v>
      </c>
      <c r="G301" s="504"/>
      <c r="H301" s="495">
        <f t="shared" si="25"/>
        <v>0</v>
      </c>
      <c r="I301" s="195"/>
      <c r="J301" s="171"/>
      <c r="K301" s="15"/>
      <c r="L301" s="15"/>
      <c r="M301" s="20"/>
      <c r="N301" s="15"/>
      <c r="O301" s="15"/>
      <c r="P301" s="15"/>
      <c r="Q301" s="15"/>
      <c r="R301" s="15"/>
      <c r="S301" s="15"/>
    </row>
    <row r="302" spans="2:19" s="9" customFormat="1" ht="12.95" customHeight="1" x14ac:dyDescent="0.2">
      <c r="B302" s="183"/>
      <c r="C302" s="515" t="s">
        <v>269</v>
      </c>
      <c r="D302" s="517"/>
      <c r="E302" s="492"/>
      <c r="F302" s="493">
        <v>22</v>
      </c>
      <c r="G302" s="504"/>
      <c r="H302" s="495">
        <f t="shared" si="25"/>
        <v>0</v>
      </c>
      <c r="I302" s="195"/>
      <c r="J302" s="171"/>
      <c r="K302" s="15"/>
      <c r="L302" s="15"/>
      <c r="M302" s="20"/>
      <c r="N302" s="15"/>
      <c r="O302" s="15"/>
      <c r="P302" s="15"/>
      <c r="Q302" s="15"/>
      <c r="R302" s="15"/>
      <c r="S302" s="15"/>
    </row>
    <row r="303" spans="2:19" s="9" customFormat="1" ht="12.95" customHeight="1" x14ac:dyDescent="0.2">
      <c r="B303" s="183"/>
      <c r="C303" s="515" t="s">
        <v>267</v>
      </c>
      <c r="D303" s="517"/>
      <c r="E303" s="492"/>
      <c r="F303" s="493">
        <v>12</v>
      </c>
      <c r="G303" s="504"/>
      <c r="H303" s="495">
        <f t="shared" si="25"/>
        <v>0</v>
      </c>
      <c r="I303" s="195"/>
      <c r="J303" s="171"/>
      <c r="K303" s="15"/>
      <c r="L303" s="15"/>
      <c r="M303" s="20"/>
      <c r="N303" s="15"/>
      <c r="O303" s="15"/>
      <c r="P303" s="15"/>
      <c r="Q303" s="15"/>
      <c r="R303" s="15"/>
      <c r="S303" s="15"/>
    </row>
    <row r="304" spans="2:19" s="9" customFormat="1" ht="12.95" customHeight="1" x14ac:dyDescent="0.2">
      <c r="B304" s="183"/>
      <c r="C304" s="515" t="s">
        <v>268</v>
      </c>
      <c r="D304" s="517"/>
      <c r="E304" s="492"/>
      <c r="F304" s="493">
        <v>8.5</v>
      </c>
      <c r="G304" s="504"/>
      <c r="H304" s="495">
        <f t="shared" si="25"/>
        <v>0</v>
      </c>
      <c r="I304" s="195"/>
      <c r="J304" s="171"/>
      <c r="K304" s="15"/>
      <c r="L304" s="15"/>
      <c r="M304" s="343"/>
      <c r="N304" s="15"/>
      <c r="O304" s="15"/>
      <c r="P304" s="15"/>
      <c r="Q304" s="15"/>
      <c r="R304" s="15"/>
      <c r="S304" s="15"/>
    </row>
    <row r="305" spans="2:19" s="9" customFormat="1" ht="12.95" customHeight="1" x14ac:dyDescent="0.2">
      <c r="B305" s="183"/>
      <c r="C305" s="515"/>
      <c r="D305" s="517"/>
      <c r="E305" s="492"/>
      <c r="F305" s="493"/>
      <c r="G305" s="504"/>
      <c r="H305" s="495" t="str">
        <f t="shared" si="25"/>
        <v/>
      </c>
      <c r="I305" s="195"/>
      <c r="J305" s="171"/>
      <c r="K305" s="15"/>
      <c r="L305" s="15"/>
      <c r="M305" s="20"/>
      <c r="N305" s="15"/>
      <c r="O305" s="15"/>
      <c r="P305" s="15"/>
      <c r="Q305" s="15"/>
      <c r="R305" s="15"/>
      <c r="S305" s="15"/>
    </row>
    <row r="306" spans="2:19" ht="12.95" customHeight="1" thickBot="1" x14ac:dyDescent="0.25">
      <c r="B306" s="153"/>
      <c r="C306" s="515"/>
      <c r="D306" s="496"/>
      <c r="E306" s="492"/>
      <c r="F306" s="518"/>
      <c r="G306" s="504"/>
      <c r="H306" s="495" t="str">
        <f t="shared" si="25"/>
        <v/>
      </c>
      <c r="I306" s="206"/>
      <c r="J306" s="173"/>
    </row>
    <row r="307" spans="2:19" ht="13.5" thickBot="1" x14ac:dyDescent="0.25">
      <c r="B307" s="207"/>
      <c r="C307" s="273"/>
      <c r="D307" s="274"/>
      <c r="E307" s="275"/>
      <c r="F307" s="275"/>
      <c r="G307" s="276"/>
      <c r="H307" s="212" t="str">
        <f t="shared" ref="H307:H318" si="26">IF((F307)&lt;&gt;"",E307*F307,"")</f>
        <v/>
      </c>
      <c r="I307" s="213">
        <f>SUM(H253:H307)</f>
        <v>0</v>
      </c>
      <c r="J307" s="214"/>
    </row>
    <row r="308" spans="2:19" x14ac:dyDescent="0.2">
      <c r="B308" s="153"/>
      <c r="C308" s="29"/>
      <c r="D308" s="85"/>
      <c r="E308" s="197"/>
      <c r="F308" s="204"/>
      <c r="G308" s="59"/>
      <c r="H308" s="5" t="str">
        <f t="shared" si="26"/>
        <v/>
      </c>
      <c r="I308" s="4"/>
      <c r="J308" s="168"/>
    </row>
    <row r="309" spans="2:19" x14ac:dyDescent="0.2">
      <c r="B309" s="153"/>
      <c r="C309" s="505" t="s">
        <v>217</v>
      </c>
      <c r="D309" s="496"/>
      <c r="E309" s="492"/>
      <c r="F309" s="507">
        <v>75</v>
      </c>
      <c r="G309" s="504"/>
      <c r="H309" s="495">
        <f t="shared" si="26"/>
        <v>0</v>
      </c>
      <c r="I309" s="4"/>
      <c r="J309" s="168"/>
    </row>
    <row r="310" spans="2:19" x14ac:dyDescent="0.2">
      <c r="B310" s="153" t="s">
        <v>80</v>
      </c>
      <c r="C310" s="519" t="s">
        <v>218</v>
      </c>
      <c r="D310" s="496"/>
      <c r="E310" s="492"/>
      <c r="F310" s="507">
        <v>50</v>
      </c>
      <c r="G310" s="504"/>
      <c r="H310" s="495">
        <f t="shared" si="26"/>
        <v>0</v>
      </c>
      <c r="I310" s="4"/>
      <c r="J310" s="168"/>
    </row>
    <row r="311" spans="2:19" x14ac:dyDescent="0.2">
      <c r="B311" s="153" t="s">
        <v>84</v>
      </c>
      <c r="C311" s="519" t="s">
        <v>219</v>
      </c>
      <c r="D311" s="496"/>
      <c r="E311" s="492"/>
      <c r="F311" s="507">
        <v>40</v>
      </c>
      <c r="G311" s="504"/>
      <c r="H311" s="495">
        <f t="shared" si="26"/>
        <v>0</v>
      </c>
      <c r="I311" s="4"/>
      <c r="J311" s="168"/>
    </row>
    <row r="312" spans="2:19" x14ac:dyDescent="0.2">
      <c r="B312" s="153" t="s">
        <v>224</v>
      </c>
      <c r="C312" s="505" t="s">
        <v>220</v>
      </c>
      <c r="D312" s="496"/>
      <c r="E312" s="492"/>
      <c r="F312" s="507">
        <v>25</v>
      </c>
      <c r="G312" s="504"/>
      <c r="H312" s="495">
        <f t="shared" si="26"/>
        <v>0</v>
      </c>
      <c r="I312" s="4"/>
      <c r="J312" s="168"/>
    </row>
    <row r="313" spans="2:19" x14ac:dyDescent="0.2">
      <c r="B313" s="153" t="s">
        <v>83</v>
      </c>
      <c r="C313" s="505" t="s">
        <v>221</v>
      </c>
      <c r="D313" s="496"/>
      <c r="E313" s="492"/>
      <c r="F313" s="507">
        <v>25</v>
      </c>
      <c r="G313" s="504"/>
      <c r="H313" s="495">
        <f t="shared" si="26"/>
        <v>0</v>
      </c>
      <c r="I313" s="4"/>
      <c r="J313" s="168"/>
    </row>
    <row r="314" spans="2:19" x14ac:dyDescent="0.2">
      <c r="B314" s="153" t="s">
        <v>87</v>
      </c>
      <c r="C314" s="202" t="s">
        <v>222</v>
      </c>
      <c r="D314" s="85"/>
      <c r="E314" s="197">
        <v>0</v>
      </c>
      <c r="F314" s="204">
        <v>50</v>
      </c>
      <c r="G314" s="59"/>
      <c r="H314" s="5">
        <f t="shared" si="26"/>
        <v>0</v>
      </c>
      <c r="I314" s="4"/>
      <c r="J314" s="168"/>
    </row>
    <row r="315" spans="2:19" x14ac:dyDescent="0.2">
      <c r="B315" s="153"/>
      <c r="C315" s="202" t="s">
        <v>24</v>
      </c>
      <c r="D315" s="85"/>
      <c r="E315" s="197">
        <v>0</v>
      </c>
      <c r="F315" s="223">
        <v>20</v>
      </c>
      <c r="G315" s="59"/>
      <c r="H315" s="5">
        <f t="shared" si="26"/>
        <v>0</v>
      </c>
      <c r="I315" s="4"/>
      <c r="J315" s="168"/>
    </row>
    <row r="316" spans="2:19" x14ac:dyDescent="0.2">
      <c r="B316" s="153"/>
      <c r="C316" s="202" t="s">
        <v>223</v>
      </c>
      <c r="D316" s="85"/>
      <c r="E316" s="197">
        <v>0</v>
      </c>
      <c r="F316" s="223">
        <v>50</v>
      </c>
      <c r="G316" s="59"/>
      <c r="H316" s="5">
        <f t="shared" si="26"/>
        <v>0</v>
      </c>
      <c r="I316" s="4"/>
      <c r="J316" s="168"/>
    </row>
    <row r="317" spans="2:19" x14ac:dyDescent="0.2">
      <c r="B317" s="153"/>
      <c r="C317" s="29"/>
      <c r="D317" s="85"/>
      <c r="E317" s="197"/>
      <c r="F317" s="199"/>
      <c r="G317" s="59"/>
      <c r="H317" s="5" t="str">
        <f t="shared" si="26"/>
        <v/>
      </c>
      <c r="I317" s="4"/>
      <c r="J317" s="168"/>
    </row>
    <row r="318" spans="2:19" ht="13.5" thickBot="1" x14ac:dyDescent="0.25">
      <c r="B318" s="153"/>
      <c r="C318" s="29"/>
      <c r="D318" s="85"/>
      <c r="E318" s="197"/>
      <c r="F318" s="199"/>
      <c r="G318" s="59"/>
      <c r="H318" s="5" t="str">
        <f t="shared" si="26"/>
        <v/>
      </c>
      <c r="I318" s="4"/>
      <c r="J318" s="168"/>
    </row>
    <row r="319" spans="2:19" ht="13.5" thickBot="1" x14ac:dyDescent="0.25">
      <c r="B319" s="225"/>
      <c r="C319" s="208"/>
      <c r="D319" s="209"/>
      <c r="E319" s="210"/>
      <c r="F319" s="210"/>
      <c r="G319" s="211"/>
      <c r="H319" s="212" t="str">
        <f>IF((F319)&lt;&gt;"",E319*F319,"")</f>
        <v/>
      </c>
      <c r="I319" s="213">
        <f>SUM(H308:H319)</f>
        <v>0</v>
      </c>
      <c r="J319" s="214"/>
    </row>
    <row r="320" spans="2:19" ht="13.5" thickBot="1" x14ac:dyDescent="0.25">
      <c r="B320" s="153"/>
      <c r="C320" s="26"/>
      <c r="D320" s="88"/>
      <c r="E320" s="27"/>
      <c r="F320" s="28"/>
      <c r="G320" s="4"/>
      <c r="H320" s="4"/>
      <c r="I320" s="4"/>
      <c r="J320" s="154"/>
      <c r="M320" s="15"/>
    </row>
    <row r="321" spans="2:13" ht="6" customHeight="1" x14ac:dyDescent="0.2">
      <c r="B321" s="159"/>
      <c r="C321" s="160"/>
      <c r="D321" s="160"/>
      <c r="E321" s="161"/>
      <c r="F321" s="161"/>
      <c r="G321" s="161"/>
      <c r="H321" s="161"/>
      <c r="I321" s="161"/>
      <c r="J321" s="162"/>
      <c r="M321" s="15"/>
    </row>
    <row r="322" spans="2:13" ht="13.5" thickBot="1" x14ac:dyDescent="0.25">
      <c r="B322" s="155"/>
      <c r="C322" s="156" t="s">
        <v>88</v>
      </c>
      <c r="D322" s="156"/>
      <c r="E322" s="156"/>
      <c r="F322" s="157"/>
      <c r="G322" s="157"/>
      <c r="H322" s="156"/>
      <c r="I322" s="157">
        <f>SUM(I194:I321)</f>
        <v>0</v>
      </c>
      <c r="J322" s="158"/>
      <c r="M322" s="15"/>
    </row>
  </sheetData>
  <mergeCells count="14">
    <mergeCell ref="C132:J132"/>
    <mergeCell ref="C135:J135"/>
    <mergeCell ref="B118:J118"/>
    <mergeCell ref="B130:J130"/>
    <mergeCell ref="C108:J108"/>
    <mergeCell ref="C112:J112"/>
    <mergeCell ref="C92:J92"/>
    <mergeCell ref="C102:J102"/>
    <mergeCell ref="N2:S2"/>
    <mergeCell ref="B5:J10"/>
    <mergeCell ref="M4:M12"/>
    <mergeCell ref="O4:O12"/>
    <mergeCell ref="Q4:Q12"/>
    <mergeCell ref="S4:S12"/>
  </mergeCells>
  <phoneticPr fontId="4" type="noConversion"/>
  <pageMargins left="0.59055118110236227" right="0.59055118110236227" top="0.59055118110236227" bottom="0.59055118110236227" header="0.39370078740157483" footer="0.39370078740157483"/>
  <pageSetup paperSize="9" scale="39" fitToHeight="0" orientation="portrait" horizontalDpi="4294967294" r:id="rId1"/>
  <headerFooter alignWithMargins="0"/>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12345</vt:lpstr>
      <vt:lpstr>'12345'!Print_Area</vt:lpstr>
      <vt:lpstr>'12345'!Print_Titles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Bines</dc:creator>
  <cp:lastModifiedBy>Julian Kupper</cp:lastModifiedBy>
  <cp:lastPrinted>2014-07-11T10:18:07Z</cp:lastPrinted>
  <dcterms:created xsi:type="dcterms:W3CDTF">2008-12-09T23:15:34Z</dcterms:created>
  <dcterms:modified xsi:type="dcterms:W3CDTF">2017-01-19T08:34:59Z</dcterms:modified>
</cp:coreProperties>
</file>